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1.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reiknistofnun-my.sharepoint.com/personal/katrin_hardardottir_vma_is/Documents/GoogleDrive/MEIS4BS05/verkefni/"/>
    </mc:Choice>
  </mc:AlternateContent>
  <xr:revisionPtr revIDLastSave="8" documentId="8_{EF1FE56A-00C0-4300-BEC6-1A09074FC043}" xr6:coauthVersionLast="47" xr6:coauthVersionMax="47" xr10:uidLastSave="{208C7434-CAB9-425E-89AB-9B4E9991E27C}"/>
  <bookViews>
    <workbookView xWindow="300" yWindow="720" windowWidth="18900" windowHeight="9360" xr2:uid="{00000000-000D-0000-FFFF-FFFF00000000}"/>
  </bookViews>
  <sheets>
    <sheet name="Verk. 1 Dagbók" sheetId="1" r:id="rId1"/>
    <sheet name="Verk. 1 Reikningsjöfnuður" sheetId="2" r:id="rId2"/>
    <sheet name="Verk. 2 Dagbók" sheetId="3" r:id="rId3"/>
    <sheet name="Verk. 2 Reikningsj." sheetId="4" r:id="rId4"/>
    <sheet name="Verk. 3 Dagbók" sheetId="5" r:id="rId5"/>
    <sheet name="Verk. 3 Reikningsj." sheetId="6" r:id="rId6"/>
    <sheet name="Verk. 4 Dagbók" sheetId="7" r:id="rId7"/>
    <sheet name="Verk. 4 Reikningsj." sheetId="8" r:id="rId8"/>
    <sheet name="Verk. 5 Dagbók" sheetId="9" r:id="rId9"/>
    <sheet name="Verk. 5 Reikningsj."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0" l="1"/>
  <c r="L18" i="10"/>
  <c r="M18" i="10"/>
  <c r="L19" i="10" s="1"/>
  <c r="O19" i="10" s="1"/>
  <c r="N18" i="10"/>
  <c r="O18" i="10"/>
  <c r="J18" i="10"/>
  <c r="O16" i="10"/>
  <c r="O15" i="10"/>
  <c r="M14" i="10"/>
  <c r="L13" i="10"/>
  <c r="L12" i="10"/>
  <c r="L11" i="10"/>
  <c r="K10" i="10"/>
  <c r="J9" i="10"/>
  <c r="M8" i="10"/>
  <c r="H13" i="10"/>
  <c r="H5" i="10"/>
  <c r="J5" i="10" s="1"/>
  <c r="G6" i="10"/>
  <c r="G7" i="10"/>
  <c r="G8" i="10"/>
  <c r="I8" i="10" s="1"/>
  <c r="G9" i="10"/>
  <c r="G10" i="10"/>
  <c r="I10" i="10" s="1"/>
  <c r="G11" i="10"/>
  <c r="H11" i="10" s="1"/>
  <c r="G12" i="10"/>
  <c r="H12" i="10" s="1"/>
  <c r="G13" i="10"/>
  <c r="G14" i="10"/>
  <c r="I14" i="10" s="1"/>
  <c r="G15" i="10"/>
  <c r="G16" i="10"/>
  <c r="G5" i="10"/>
  <c r="G18" i="10" s="1"/>
  <c r="G21" i="10" s="1"/>
  <c r="F6" i="10"/>
  <c r="H6" i="10" s="1"/>
  <c r="J6" i="10" s="1"/>
  <c r="F7" i="10"/>
  <c r="H7" i="10" s="1"/>
  <c r="F8" i="10"/>
  <c r="F18" i="10" s="1"/>
  <c r="F9" i="10"/>
  <c r="H9" i="10" s="1"/>
  <c r="F10" i="10"/>
  <c r="F11" i="10"/>
  <c r="F12" i="10"/>
  <c r="F13" i="10"/>
  <c r="F14" i="10"/>
  <c r="F15" i="10"/>
  <c r="I15" i="10" s="1"/>
  <c r="F16" i="10"/>
  <c r="I16" i="10" s="1"/>
  <c r="E18" i="10"/>
  <c r="E21" i="10" s="1"/>
  <c r="D18" i="10"/>
  <c r="D21" i="10" s="1"/>
  <c r="F5" i="10"/>
  <c r="C18" i="10"/>
  <c r="C21" i="10" s="1"/>
  <c r="B18" i="10"/>
  <c r="B21" i="10" s="1"/>
  <c r="N20" i="10" l="1"/>
  <c r="O21" i="10"/>
  <c r="I18" i="10"/>
  <c r="I21" i="10" s="1"/>
  <c r="H18" i="10"/>
  <c r="J21" i="10"/>
  <c r="H21" i="10"/>
  <c r="F21" i="10"/>
  <c r="N17" i="8"/>
  <c r="N16" i="8"/>
  <c r="M16" i="8"/>
  <c r="O13" i="8"/>
  <c r="O15" i="8" s="1"/>
  <c r="L12" i="8"/>
  <c r="L11" i="8"/>
  <c r="K10" i="8"/>
  <c r="K15" i="8" s="1"/>
  <c r="J9" i="8"/>
  <c r="M8" i="8"/>
  <c r="L7" i="8"/>
  <c r="J6" i="8"/>
  <c r="I8" i="8"/>
  <c r="I10" i="8"/>
  <c r="I13" i="8"/>
  <c r="H7" i="8"/>
  <c r="H9" i="8"/>
  <c r="H11" i="8"/>
  <c r="H12" i="8"/>
  <c r="H14" i="8"/>
  <c r="H6" i="8"/>
  <c r="G7" i="8"/>
  <c r="G8" i="8"/>
  <c r="G9" i="8"/>
  <c r="G10" i="8"/>
  <c r="G11" i="8"/>
  <c r="G12" i="8"/>
  <c r="G13" i="8"/>
  <c r="G14" i="8"/>
  <c r="G6" i="8"/>
  <c r="F7" i="8"/>
  <c r="F8" i="8"/>
  <c r="F9" i="8"/>
  <c r="F10" i="8"/>
  <c r="F11" i="8"/>
  <c r="F12" i="8"/>
  <c r="F13" i="8"/>
  <c r="F14" i="8"/>
  <c r="F6" i="8"/>
  <c r="N15" i="8"/>
  <c r="E15" i="8"/>
  <c r="E18" i="8" s="1"/>
  <c r="D15" i="8"/>
  <c r="D18" i="8" s="1"/>
  <c r="C15" i="8"/>
  <c r="C18" i="8" s="1"/>
  <c r="B15" i="8"/>
  <c r="B18" i="8" s="1"/>
  <c r="L21" i="10" l="1"/>
  <c r="L15" i="8"/>
  <c r="G15" i="8"/>
  <c r="G18" i="8" s="1"/>
  <c r="I15" i="8"/>
  <c r="I18" i="8" s="1"/>
  <c r="M15" i="8"/>
  <c r="J15" i="8"/>
  <c r="J18" i="8" s="1"/>
  <c r="H15" i="8"/>
  <c r="H18" i="8" s="1"/>
  <c r="F15" i="8"/>
  <c r="F18" i="8" s="1"/>
  <c r="M21" i="10" l="1"/>
  <c r="K20" i="10"/>
  <c r="K21" i="10" s="1"/>
  <c r="M18" i="8"/>
  <c r="N21" i="10" l="1"/>
  <c r="O16" i="8"/>
  <c r="L18" i="8"/>
  <c r="O18" i="8" l="1"/>
  <c r="K17" i="8" l="1"/>
  <c r="K18" i="8" s="1"/>
  <c r="N18" i="8"/>
  <c r="O14" i="6" l="1"/>
  <c r="L13" i="6"/>
  <c r="L12" i="6"/>
  <c r="K11" i="6"/>
  <c r="J10" i="6"/>
  <c r="M9" i="6"/>
  <c r="M16" i="6" s="1"/>
  <c r="L8" i="6"/>
  <c r="J7" i="6"/>
  <c r="I9" i="6"/>
  <c r="I11" i="6"/>
  <c r="I14" i="6"/>
  <c r="I15" i="6"/>
  <c r="H8" i="6"/>
  <c r="H10" i="6"/>
  <c r="H12" i="6"/>
  <c r="H13" i="6"/>
  <c r="H15" i="6"/>
  <c r="H7" i="6"/>
  <c r="G8" i="6"/>
  <c r="G9" i="6"/>
  <c r="G10" i="6"/>
  <c r="G11" i="6"/>
  <c r="G12" i="6"/>
  <c r="G13" i="6"/>
  <c r="G14" i="6"/>
  <c r="G15" i="6"/>
  <c r="G7" i="6"/>
  <c r="F8" i="6"/>
  <c r="F9" i="6"/>
  <c r="F10" i="6"/>
  <c r="F11" i="6"/>
  <c r="F12" i="6"/>
  <c r="F13" i="6"/>
  <c r="F14" i="6"/>
  <c r="F15" i="6"/>
  <c r="F7" i="6"/>
  <c r="N16" i="6"/>
  <c r="E16" i="6"/>
  <c r="E19" i="6" s="1"/>
  <c r="D16" i="6"/>
  <c r="D19" i="6" s="1"/>
  <c r="C16" i="6"/>
  <c r="C19" i="6" s="1"/>
  <c r="B16" i="6"/>
  <c r="B19" i="6" s="1"/>
  <c r="O16" i="6"/>
  <c r="K16" i="6"/>
  <c r="F16" i="6"/>
  <c r="F19" i="6" s="1"/>
  <c r="B27" i="6"/>
  <c r="X8" i="5"/>
  <c r="X9" i="5"/>
  <c r="X10" i="5"/>
  <c r="X11" i="5"/>
  <c r="X12" i="5"/>
  <c r="X13" i="5"/>
  <c r="X14" i="5"/>
  <c r="X15" i="5"/>
  <c r="X16" i="5"/>
  <c r="X17" i="5"/>
  <c r="X18" i="5"/>
  <c r="X19" i="5"/>
  <c r="X20" i="5"/>
  <c r="X21" i="5"/>
  <c r="X22" i="5"/>
  <c r="X23" i="5"/>
  <c r="X24" i="5"/>
  <c r="X25" i="5"/>
  <c r="X26" i="5"/>
  <c r="X27" i="5"/>
  <c r="X28" i="5"/>
  <c r="X29" i="5"/>
  <c r="X7" i="5"/>
  <c r="W31" i="5"/>
  <c r="V31" i="5"/>
  <c r="H7" i="4"/>
  <c r="J7" i="4" s="1"/>
  <c r="G5" i="4"/>
  <c r="G6" i="4"/>
  <c r="I6" i="4" s="1"/>
  <c r="M6" i="4" s="1"/>
  <c r="G7" i="4"/>
  <c r="G8" i="4"/>
  <c r="I8" i="4" s="1"/>
  <c r="K8" i="4" s="1"/>
  <c r="K13" i="4" s="1"/>
  <c r="G9" i="4"/>
  <c r="G10" i="4"/>
  <c r="G11" i="4"/>
  <c r="I11" i="4" s="1"/>
  <c r="O11" i="4" s="1"/>
  <c r="O13" i="4" s="1"/>
  <c r="G12" i="4"/>
  <c r="G4" i="4"/>
  <c r="F5" i="4"/>
  <c r="H5" i="4" s="1"/>
  <c r="L5" i="4" s="1"/>
  <c r="F6" i="4"/>
  <c r="F7" i="4"/>
  <c r="F8" i="4"/>
  <c r="F9" i="4"/>
  <c r="H9" i="4" s="1"/>
  <c r="L9" i="4" s="1"/>
  <c r="F10" i="4"/>
  <c r="H10" i="4" s="1"/>
  <c r="L10" i="4" s="1"/>
  <c r="F11" i="4"/>
  <c r="F4" i="4"/>
  <c r="H4" i="4" s="1"/>
  <c r="J4" i="4" s="1"/>
  <c r="N13" i="4"/>
  <c r="E13" i="4"/>
  <c r="E16" i="4" s="1"/>
  <c r="D13" i="4"/>
  <c r="D16" i="4" s="1"/>
  <c r="C13" i="4"/>
  <c r="C16" i="4" s="1"/>
  <c r="B13" i="4"/>
  <c r="B16" i="4" s="1"/>
  <c r="G39" i="3"/>
  <c r="K17" i="2"/>
  <c r="O16" i="2"/>
  <c r="L16" i="2"/>
  <c r="O13" i="2"/>
  <c r="O15" i="2" s="1"/>
  <c r="L12" i="2"/>
  <c r="L11" i="2"/>
  <c r="K10" i="2"/>
  <c r="K15" i="2" s="1"/>
  <c r="K18" i="2" s="1"/>
  <c r="J9" i="2"/>
  <c r="J15" i="2" s="1"/>
  <c r="J18" i="2" s="1"/>
  <c r="M8" i="2"/>
  <c r="M15" i="2" s="1"/>
  <c r="M18" i="2" s="1"/>
  <c r="L7" i="2"/>
  <c r="I8" i="2"/>
  <c r="I10" i="2"/>
  <c r="I13" i="2"/>
  <c r="H7" i="2"/>
  <c r="H9" i="2"/>
  <c r="H11" i="2"/>
  <c r="H12" i="2"/>
  <c r="H6" i="2"/>
  <c r="G7" i="2"/>
  <c r="G15" i="2" s="1"/>
  <c r="G18" i="2" s="1"/>
  <c r="G8" i="2"/>
  <c r="G9" i="2"/>
  <c r="G10" i="2"/>
  <c r="G11" i="2"/>
  <c r="G12" i="2"/>
  <c r="G13" i="2"/>
  <c r="G6" i="2"/>
  <c r="F7" i="2"/>
  <c r="F8" i="2"/>
  <c r="F9" i="2"/>
  <c r="F10" i="2"/>
  <c r="F11" i="2"/>
  <c r="F12" i="2"/>
  <c r="F13" i="2"/>
  <c r="F6" i="2"/>
  <c r="F15" i="2" s="1"/>
  <c r="F18" i="2" s="1"/>
  <c r="N15" i="2"/>
  <c r="E15" i="2"/>
  <c r="E18" i="2" s="1"/>
  <c r="D15" i="2"/>
  <c r="D18" i="2" s="1"/>
  <c r="C15" i="2"/>
  <c r="C18" i="2" s="1"/>
  <c r="B15" i="2"/>
  <c r="B18" i="2" s="1"/>
  <c r="H16" i="6" l="1"/>
  <c r="H19" i="6" s="1"/>
  <c r="G16" i="6"/>
  <c r="G19" i="6" s="1"/>
  <c r="M19" i="6"/>
  <c r="L16" i="6"/>
  <c r="I16" i="6"/>
  <c r="I19" i="6" s="1"/>
  <c r="J16" i="6"/>
  <c r="J19" i="6" s="1"/>
  <c r="F13" i="4"/>
  <c r="F16" i="4" s="1"/>
  <c r="L13" i="4"/>
  <c r="J13" i="4"/>
  <c r="J16" i="4" s="1"/>
  <c r="G13" i="4"/>
  <c r="G16" i="4" s="1"/>
  <c r="I13" i="4"/>
  <c r="I16" i="4" s="1"/>
  <c r="M13" i="4"/>
  <c r="H13" i="4"/>
  <c r="H16" i="4" s="1"/>
  <c r="O18" i="2"/>
  <c r="L15" i="2"/>
  <c r="L18" i="2" s="1"/>
  <c r="I15" i="2"/>
  <c r="I18" i="2" s="1"/>
  <c r="N17" i="2"/>
  <c r="N18" i="2" s="1"/>
  <c r="H15" i="2"/>
  <c r="H18" i="2" s="1"/>
  <c r="L17" i="6" l="1"/>
  <c r="O17" i="6" s="1"/>
  <c r="L14" i="4"/>
  <c r="M16" i="4"/>
  <c r="L19" i="6" l="1"/>
  <c r="O19" i="6"/>
  <c r="N18" i="6"/>
  <c r="O14" i="4"/>
  <c r="L16" i="4"/>
  <c r="K18" i="6" l="1"/>
  <c r="K19" i="6" s="1"/>
  <c r="N19" i="6"/>
  <c r="N15" i="4"/>
  <c r="O16" i="4"/>
  <c r="N16" i="4" l="1"/>
  <c r="K15" i="4"/>
  <c r="K16" i="4" s="1"/>
  <c r="C28" i="10" l="1"/>
  <c r="I34" i="9"/>
  <c r="I44" i="9" s="1"/>
  <c r="H34" i="9"/>
  <c r="Z29" i="9"/>
  <c r="Z6" i="9"/>
  <c r="Z7" i="9"/>
  <c r="Z8" i="9"/>
  <c r="Z9" i="9"/>
  <c r="Z10" i="9"/>
  <c r="Z11" i="9"/>
  <c r="Z12" i="9"/>
  <c r="Z13" i="9"/>
  <c r="Z14" i="9"/>
  <c r="Z15" i="9"/>
  <c r="Z16" i="9"/>
  <c r="Z17" i="9"/>
  <c r="Z18" i="9"/>
  <c r="Z19" i="9"/>
  <c r="Z20" i="9"/>
  <c r="Z21" i="9"/>
  <c r="Z22" i="9"/>
  <c r="Z23" i="9"/>
  <c r="Z24" i="9"/>
  <c r="Z25" i="9"/>
  <c r="Z26" i="9"/>
  <c r="Z27" i="9"/>
  <c r="Z28" i="9"/>
  <c r="Z5" i="9"/>
  <c r="F30" i="9"/>
  <c r="E30" i="9"/>
  <c r="Y30" i="9"/>
  <c r="I43" i="9" s="1"/>
  <c r="X30" i="9"/>
  <c r="H43" i="9" s="1"/>
  <c r="W30" i="9"/>
  <c r="V30" i="9"/>
  <c r="I42" i="9" s="1"/>
  <c r="U30" i="9"/>
  <c r="H42" i="9" s="1"/>
  <c r="T30" i="9"/>
  <c r="I41" i="9" s="1"/>
  <c r="S30" i="9"/>
  <c r="H41" i="9" s="1"/>
  <c r="R30" i="9"/>
  <c r="I40" i="9" s="1"/>
  <c r="Q30" i="9"/>
  <c r="H40" i="9" s="1"/>
  <c r="P30" i="9"/>
  <c r="I39" i="9" s="1"/>
  <c r="O30" i="9"/>
  <c r="H39" i="9" s="1"/>
  <c r="N30" i="9"/>
  <c r="I38" i="9" s="1"/>
  <c r="M30" i="9"/>
  <c r="H38" i="9" s="1"/>
  <c r="L30" i="9"/>
  <c r="I37" i="9" s="1"/>
  <c r="K30" i="9"/>
  <c r="H37" i="9" s="1"/>
  <c r="J30" i="9"/>
  <c r="I36" i="9" s="1"/>
  <c r="I30" i="9"/>
  <c r="H36" i="9" s="1"/>
  <c r="H30" i="9"/>
  <c r="I35" i="9" s="1"/>
  <c r="G30" i="9"/>
  <c r="H35" i="9" s="1"/>
  <c r="D30" i="9"/>
  <c r="H44" i="9" l="1"/>
  <c r="D28" i="7"/>
  <c r="W28" i="7"/>
  <c r="V28" i="7"/>
  <c r="U28" i="7"/>
  <c r="T28" i="7"/>
  <c r="G39" i="7" s="1"/>
  <c r="S28" i="7"/>
  <c r="F39" i="7" s="1"/>
  <c r="R28" i="7"/>
  <c r="G38" i="7" s="1"/>
  <c r="Q28" i="7"/>
  <c r="F38" i="7" s="1"/>
  <c r="P28" i="7"/>
  <c r="G37" i="7" s="1"/>
  <c r="O28" i="7"/>
  <c r="N28" i="7"/>
  <c r="G36" i="7" s="1"/>
  <c r="M28" i="7"/>
  <c r="F36" i="7" s="1"/>
  <c r="L28" i="7"/>
  <c r="G35" i="7" s="1"/>
  <c r="K28" i="7"/>
  <c r="F35" i="7" s="1"/>
  <c r="J28" i="7"/>
  <c r="G34" i="7" s="1"/>
  <c r="I28" i="7"/>
  <c r="F34" i="7" s="1"/>
  <c r="H28" i="7"/>
  <c r="G33" i="7" s="1"/>
  <c r="G28" i="7"/>
  <c r="F33" i="7" s="1"/>
  <c r="F28" i="7"/>
  <c r="G32" i="7" s="1"/>
  <c r="E28" i="7"/>
  <c r="F32" i="7" s="1"/>
  <c r="X6" i="7"/>
  <c r="G40" i="7"/>
  <c r="F40" i="7"/>
  <c r="F37" i="7"/>
  <c r="X27" i="7"/>
  <c r="X25" i="7"/>
  <c r="X24" i="7"/>
  <c r="X23" i="7"/>
  <c r="X22" i="7"/>
  <c r="X21" i="7"/>
  <c r="X20" i="7"/>
  <c r="X19" i="7"/>
  <c r="X18" i="7"/>
  <c r="X17" i="7"/>
  <c r="X16" i="7"/>
  <c r="X15" i="7"/>
  <c r="X14" i="7"/>
  <c r="X13" i="7"/>
  <c r="X12" i="7"/>
  <c r="X11" i="7"/>
  <c r="X10" i="7"/>
  <c r="X9" i="7"/>
  <c r="X8" i="7"/>
  <c r="X7" i="7"/>
  <c r="X5" i="7"/>
  <c r="G45" i="5"/>
  <c r="F45" i="5"/>
  <c r="T31" i="5"/>
  <c r="G44" i="5" s="1"/>
  <c r="S31" i="5"/>
  <c r="F44" i="5" s="1"/>
  <c r="R31" i="5"/>
  <c r="G43" i="5" s="1"/>
  <c r="Q31" i="5"/>
  <c r="F43" i="5" s="1"/>
  <c r="P31" i="5"/>
  <c r="G42" i="5" s="1"/>
  <c r="O31" i="5"/>
  <c r="F42" i="5" s="1"/>
  <c r="N31" i="5"/>
  <c r="G41" i="5" s="1"/>
  <c r="M31" i="5"/>
  <c r="F41" i="5" s="1"/>
  <c r="L31" i="5"/>
  <c r="G40" i="5" s="1"/>
  <c r="K31" i="5"/>
  <c r="F40" i="5" s="1"/>
  <c r="J31" i="5"/>
  <c r="G39" i="5" s="1"/>
  <c r="I31" i="5"/>
  <c r="F39" i="5" s="1"/>
  <c r="H31" i="5"/>
  <c r="G38" i="5" s="1"/>
  <c r="G31" i="5"/>
  <c r="F38" i="5" s="1"/>
  <c r="F31" i="5"/>
  <c r="G37" i="5" s="1"/>
  <c r="E31" i="5"/>
  <c r="F37" i="5" s="1"/>
  <c r="D30" i="5"/>
  <c r="D29" i="5"/>
  <c r="D28" i="5"/>
  <c r="D27" i="5"/>
  <c r="I29" i="4"/>
  <c r="X22" i="3"/>
  <c r="X23" i="3"/>
  <c r="X24" i="3"/>
  <c r="X17" i="3"/>
  <c r="X18" i="3"/>
  <c r="X19" i="3"/>
  <c r="X20" i="3"/>
  <c r="N26" i="3"/>
  <c r="G34" i="3" s="1"/>
  <c r="K26" i="3"/>
  <c r="G26" i="3"/>
  <c r="F31" i="3" s="1"/>
  <c r="E26" i="3"/>
  <c r="F30" i="3" s="1"/>
  <c r="D26" i="3"/>
  <c r="X4" i="3"/>
  <c r="X5" i="3"/>
  <c r="F34" i="3"/>
  <c r="W26" i="3"/>
  <c r="G38" i="3" s="1"/>
  <c r="V26" i="3"/>
  <c r="F38" i="3" s="1"/>
  <c r="U26" i="3"/>
  <c r="S26" i="3"/>
  <c r="F37" i="3" s="1"/>
  <c r="R26" i="3"/>
  <c r="G36" i="3" s="1"/>
  <c r="Q26" i="3"/>
  <c r="F36" i="3" s="1"/>
  <c r="P26" i="3"/>
  <c r="G35" i="3" s="1"/>
  <c r="O26" i="3"/>
  <c r="F35" i="3" s="1"/>
  <c r="M26" i="3"/>
  <c r="L26" i="3"/>
  <c r="G33" i="3" s="1"/>
  <c r="F33" i="3"/>
  <c r="J26" i="3"/>
  <c r="G32" i="3" s="1"/>
  <c r="I26" i="3"/>
  <c r="F32" i="3" s="1"/>
  <c r="H26" i="3"/>
  <c r="G31" i="3" s="1"/>
  <c r="F26" i="3"/>
  <c r="G30" i="3" s="1"/>
  <c r="X25" i="3"/>
  <c r="X21" i="3"/>
  <c r="X16" i="3"/>
  <c r="X15" i="3"/>
  <c r="X14" i="3"/>
  <c r="X13" i="3"/>
  <c r="X12" i="3"/>
  <c r="X11" i="3"/>
  <c r="X10" i="3"/>
  <c r="X9" i="3"/>
  <c r="X8" i="3"/>
  <c r="X7" i="3"/>
  <c r="X6" i="3"/>
  <c r="G33" i="1"/>
  <c r="F33" i="1"/>
  <c r="T21" i="1"/>
  <c r="G32" i="1" s="1"/>
  <c r="S21" i="1"/>
  <c r="F32" i="1" s="1"/>
  <c r="R21" i="1"/>
  <c r="G31" i="1" s="1"/>
  <c r="Q21" i="1"/>
  <c r="F31" i="1" s="1"/>
  <c r="P21" i="1"/>
  <c r="G30" i="1" s="1"/>
  <c r="O21" i="1"/>
  <c r="F30" i="1" s="1"/>
  <c r="N21" i="1"/>
  <c r="G29" i="1" s="1"/>
  <c r="M21" i="1"/>
  <c r="F29" i="1" s="1"/>
  <c r="L21" i="1"/>
  <c r="G28" i="1" s="1"/>
  <c r="K21" i="1"/>
  <c r="F28" i="1" s="1"/>
  <c r="J21" i="1"/>
  <c r="G27" i="1" s="1"/>
  <c r="I21" i="1"/>
  <c r="F27" i="1" s="1"/>
  <c r="H21" i="1"/>
  <c r="G26" i="1" s="1"/>
  <c r="G21" i="1"/>
  <c r="F26" i="1" s="1"/>
  <c r="F21" i="1"/>
  <c r="G25" i="1" s="1"/>
  <c r="E21" i="1"/>
  <c r="F25" i="1" s="1"/>
  <c r="D21" i="1"/>
  <c r="D31" i="5" l="1"/>
  <c r="G41" i="7"/>
  <c r="F41" i="7"/>
  <c r="F46" i="5"/>
  <c r="G46" i="5"/>
  <c r="F39" i="3"/>
  <c r="G34" i="1"/>
  <c r="F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tc={08BBC986-B688-4653-B322-1A129FB032D8}</author>
    <author>tc={378C46B2-6E94-4865-BA73-44751A3E7C0D}</author>
    <author>tc={128E094E-4569-4875-A57E-294BB5E2FA7B}</author>
    <author>tc={A323F5BC-D965-4BEB-AFD9-7FD871881558}</author>
    <author>tc={86B4B91C-DB5F-426D-B158-86401E2B2AC3}</author>
    <author>tc={A4D8B31F-9661-410A-A449-856B3AB35A00}</author>
    <author>tc={C427A30E-E9A4-4302-9B10-2DDABCEA4FE4}</author>
    <author>tc={C4E6035E-7572-490D-A2BF-84B0DCB37154}</author>
    <author>tc={FB5BE272-3816-41B9-AE66-E367153E1009}</author>
    <author>tc={5C04D4CB-A198-485F-8E8F-5E2E0D97DEBA}</author>
    <author>tc={9D624657-70D2-4845-803B-B7D1BBB39B16}</author>
    <author>tc={912AB0DE-CCAF-49D7-8588-4B8DE037A942}</author>
    <author>tc={84D3FE7F-09FA-41C2-9281-FA68806438F5}</author>
    <author>tc={50D60CBD-3C22-43C1-AAD7-B5B1C7662D1D}</author>
    <author>tc={333C83C6-17B2-449A-A4EC-88859CA7A962}</author>
    <author>tc={6936ACF4-7F64-4679-8CDF-562A1CD13B04}</author>
    <author>tc={FA94A31B-3C93-48C9-8E13-6D25CFC86E2B}</author>
  </authors>
  <commentList>
    <comment ref="F6" authorId="0" shapeId="0" xr:uid="{08BBC986-B688-4653-B322-1A129FB032D8}">
      <text>
        <t>[Threaded comment]
Your version of Excel allows you to read this threaded comment; however, any edits to it will get removed if the file is opened in a newer version of Excel. Learn more: https://go.microsoft.com/fwlink/?linkid=870924
Comment:
    Debet frá fyrra timabili + debet úr prófjöfnuði</t>
      </text>
    </comment>
    <comment ref="G6" authorId="1" shapeId="0" xr:uid="{378C46B2-6E94-4865-BA73-44751A3E7C0D}">
      <text>
        <t>[Threaded comment]
Your version of Excel allows you to read this threaded comment; however, any edits to it will get removed if the file is opened in a newer version of Excel. Learn more: https://go.microsoft.com/fwlink/?linkid=870924
Comment:
    Kredit frá fyrra tímabili+kredit prófjöfnuður</t>
      </text>
    </comment>
    <comment ref="H6" authorId="2" shapeId="0" xr:uid="{128E094E-4569-4875-A57E-294BB5E2FA7B}">
      <text>
        <t>[Threaded comment]
Your version of Excel allows you to read this threaded comment; however, any edits to it will get removed if the file is opened in a newer version of Excel. Learn more: https://go.microsoft.com/fwlink/?linkid=870924
Comment:
    Reikna mismunin á debet og kredit í viðskiptajöfnuðinum. Draga lægri töluna frá hærri tölunni og mismunurinn kemur þeim megin sem hærri talan er.
Dæmi: debet 10.000-6.000 kredit = 4.000 debet megin</t>
      </text>
    </comment>
    <comment ref="I6" authorId="3" shapeId="0" xr:uid="{A323F5BC-D965-4BEB-AFD9-7FD871881558}">
      <text>
        <t xml:space="preserve">[Threaded comment]
Your version of Excel allows you to read this threaded comment; however, any edits to it will get removed if the file is opened in a newer version of Excel. Learn more: https://go.microsoft.com/fwlink/?linkid=870924
Comment:
    Reikna mismunin á debet og kredit í viðskiptajöfnuðinum. Draga lægri töluna frá hærri tölunni og mismunurinn kemur þeim megin sem hærri talan er.
Dæmi: kredit 15.000-12.000 debet = 3.000 kredit megin
</t>
      </text>
    </comment>
    <comment ref="L7" authorId="4" shapeId="0" xr:uid="{86B4B91C-DB5F-426D-B158-86401E2B2AC3}">
      <text>
        <t xml:space="preserve">[Threaded comment]
Your version of Excel allows you to read this threaded comment; however, any edits to it will get removed if the file is opened in a newer version of Excel. Learn more: https://go.microsoft.com/fwlink/?linkid=870924
Comment:
    Vörukaup debet-Vörukaup kredit = Vörunotkun sem við færum við hér.
Þetta eru vörurnar sem fóru út úr fyrirtækinu í febrúar á verðinu sem við keyptum þær inn á (kostnaðarverði)
</t>
      </text>
    </comment>
    <comment ref="M8" authorId="5" shapeId="0" xr:uid="{A4D8B31F-9661-410A-A449-856B3AB35A00}">
      <text>
        <t>[Threaded comment]
Your version of Excel allows you to read this threaded comment; however, any edits to it will get removed if the file is opened in a newer version of Excel. Learn more: https://go.microsoft.com/fwlink/?linkid=870924
Comment:
    Vörusalan eru tekjurnar okkar og færist því hér</t>
      </text>
    </comment>
    <comment ref="J9" authorId="6" shapeId="0" xr:uid="{C427A30E-E9A4-4302-9B10-2DDABCEA4FE4}">
      <text>
        <t>[Threaded comment]
Your version of Excel allows you to read this threaded comment; however, any edits to it will get removed if the file is opened in a newer version of Excel. Learn more: https://go.microsoft.com/fwlink/?linkid=870924
Comment:
    Viðskiptakröfur eru eignir þvi kaupendurnir hafa ekki greitt okkur enn fyrir þær.</t>
      </text>
    </comment>
    <comment ref="L11" authorId="7" shapeId="0" xr:uid="{C4E6035E-7572-490D-A2BF-84B0DCB37154}">
      <text>
        <t>[Threaded comment]
Your version of Excel allows you to read this threaded comment; however, any edits to it will get removed if the file is opened in a newer version of Excel. Learn more: https://go.microsoft.com/fwlink/?linkid=870924
Comment:
    Kostnaður eru alls konar reikningar sem við borgum: simi, auglýsingar o.fl. og eru þvi gjöld.</t>
      </text>
    </comment>
    <comment ref="L12" authorId="8" shapeId="0" xr:uid="{FB5BE272-3816-41B9-AE66-E367153E1009}">
      <text>
        <t>[Threaded comment]
Your version of Excel allows you to read this threaded comment; however, any edits to it will get removed if the file is opened in a newer version of Excel. Learn more: https://go.microsoft.com/fwlink/?linkid=870924
Comment:
    Vinnulaun eru færð á gjöld þvi við (fyrirtækið) þurfum að borga starfsfólki laun)</t>
      </text>
    </comment>
    <comment ref="J14" authorId="9" shapeId="0" xr:uid="{5C04D4CB-A198-485F-8E8F-5E2E0D97DEBA}">
      <text>
        <t xml:space="preserve">[Threaded comment]
Your version of Excel allows you to read this threaded comment; however, any edits to it will get removed if the file is opened in a newer version of Excel. Learn more: https://go.microsoft.com/fwlink/?linkid=870924
Comment:
    Vörubirgðir eru gefnar upp í verkefninu.
Við eigum þetta í vörum í fyrirtækinu okkar og því fer þetta i eignir
</t>
      </text>
    </comment>
    <comment ref="O14" authorId="10" shapeId="0" xr:uid="{9D624657-70D2-4845-803B-B7D1BBB39B16}">
      <text>
        <t>[Threaded comment]
Your version of Excel allows you to read this threaded comment; however, any edits to it will get removed if the file is opened in a newer version of Excel. Learn more: https://go.microsoft.com/fwlink/?linkid=870924
Comment:
    Eigið fe færist alltaf á eigið fé kredit!</t>
      </text>
    </comment>
    <comment ref="L16" authorId="11" shapeId="0" xr:uid="{912AB0DE-CCAF-49D7-8588-4B8DE037A942}">
      <text>
        <t>[Threaded comment]
Your version of Excel allows you to read this threaded comment; however, any edits to it will get removed if the file is opened in a newer version of Excel. Learn more: https://go.microsoft.com/fwlink/?linkid=870924
Comment:
    Ef það er hagnaður þá færum við hann svona: Hér inn debet og  svo inn á eigið fé kredit.</t>
      </text>
    </comment>
    <comment ref="M16" authorId="12" shapeId="0" xr:uid="{84D3FE7F-09FA-41C2-9281-FA68806438F5}">
      <text>
        <t>[Threaded comment]
Your version of Excel allows you to read this threaded comment; however, any edits to it will get removed if the file is opened in a newer version of Excel. Learn more: https://go.microsoft.com/fwlink/?linkid=870924
Comment:
    Ef gjöld eða hærri en tekjur þá er tap og við færum það svona: Kredit á rekstrarreikning og debet inn á eigið fé.</t>
      </text>
    </comment>
    <comment ref="N16" authorId="13" shapeId="0" xr:uid="{50D60CBD-3C22-43C1-AAD7-B5B1C7662D1D}">
      <text>
        <t>[Threaded comment]
Your version of Excel allows you to read this threaded comment; however, any edits to it will get removed if the file is opened in a newer version of Excel. Learn more: https://go.microsoft.com/fwlink/?linkid=870924
Comment:
    Ef það er tap þá færist það hér</t>
      </text>
    </comment>
    <comment ref="O16" authorId="14" shapeId="0" xr:uid="{333C83C6-17B2-449A-A4EC-88859CA7A962}">
      <text>
        <t>[Threaded comment]
Your version of Excel allows you to read this threaded comment; however, any edits to it will get removed if the file is opened in a newer version of Excel. Learn more: https://go.microsoft.com/fwlink/?linkid=870924
Comment:
    Ef það er hagnaður þá færist hann hér</t>
      </text>
    </comment>
    <comment ref="K17" authorId="15" shapeId="0" xr:uid="{6936ACF4-7F64-4679-8CDF-562A1CD13B04}">
      <text>
        <t>[Threaded comment]
Your version of Excel allows you to read this threaded comment; however, any edits to it will get removed if the file is opened in a newer version of Excel. Learn more: https://go.microsoft.com/fwlink/?linkid=870924
Comment:
    Hér færist eigið fé í lok timabilsins</t>
      </text>
    </comment>
    <comment ref="N17" authorId="16" shapeId="0" xr:uid="{FA94A31B-3C93-48C9-8E13-6D25CFC86E2B}">
      <text>
        <t>[Threaded comment]
Your version of Excel allows you to read this threaded comment; however, any edits to it will get removed if the file is opened in a newer version of Excel. Learn more: https://go.microsoft.com/fwlink/?linkid=870924
Comment:
    Nú finnum við eigið fé í lok mánaðarins:
Kredit-Debet = eigið fé í lokin.
Færum þessa upphæð debet í eigið fé og svo kredit inn á skuldir á efnahagsreikningi.</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tc={C73ABC0D-3229-4AEE-91B7-ACB8B5EF4E63}</author>
    <author>tc={8969500E-6BBF-4BD8-9499-FCB9952DD126}</author>
    <author>tc={CE64782A-1C89-4828-BD36-A55CF5799ABA}</author>
    <author>tc={6A01D0B9-6596-4E62-AB4D-C00797039130}</author>
    <author>tc={A78D5AFA-3335-4788-80E1-C44668FA8C13}</author>
    <author>tc={0F9707DE-F601-4A9E-990B-595CCE8645FB}</author>
    <author>tc={3B2E8223-308D-4E3E-B810-E68FA0DF9B70}</author>
    <author>tc={89503041-7A0E-4958-9C06-3DF5284EB6D2}</author>
  </authors>
  <commentList>
    <comment ref="B4" authorId="0" shapeId="0" xr:uid="{C73ABC0D-3229-4AEE-91B7-ACB8B5EF4E63}">
      <text>
        <t>[Threaded comment]
Your version of Excel allows you to read this threaded comment; however, any edits to it will get removed if the file is opened in a newer version of Excel. Learn more: https://go.microsoft.com/fwlink/?linkid=870924
Comment:
    Í þessari færslu tökum við eignir og skuldir úr reikningsjöfnuðinum í verkefni 1.
Eignirnar eru peningar í banka debet, vörubirgðir sem fara hér á vörukaup debet, viðskiptakröfur sem fara á viðskiptakröfur debet og viðskiptaskuldir sem fara á viðskiptaskuldir kredit og eigið fé sem er 800.000+50.000 hagnaðurinn úr verkefni 1 = 850.000 kr</t>
      </text>
    </comment>
    <comment ref="H9" authorId="1" shapeId="0" xr:uid="{8969500E-6BBF-4BD8-9499-FCB9952DD126}">
      <text>
        <t>[Threaded comment]
Your version of Excel allows you to read this threaded comment; however, any edits to it will get removed if the file is opened in a newer version of Excel. Learn more: https://go.microsoft.com/fwlink/?linkid=870924
Comment:
    Hér bakfærum við gölluðu vörurnar. Tökum þær hér út af vörukaupareikningnum.</t>
      </text>
    </comment>
    <comment ref="M9" authorId="2" shapeId="0" xr:uid="{CE64782A-1C89-4828-BD36-A55CF5799ABA}">
      <text>
        <t>[Threaded comment]
Your version of Excel allows you to read this threaded comment; however, any edits to it will get removed if the file is opened in a newer version of Excel. Learn more: https://go.microsoft.com/fwlink/?linkid=870924
Comment:
    Minnkum skuldina um upphæðina á gölluðu vörunum með þvi að færa hana hérna.</t>
      </text>
    </comment>
    <comment ref="F18" authorId="3" shapeId="0" xr:uid="{6A01D0B9-6596-4E62-AB4D-C00797039130}">
      <text>
        <t>[Threaded comment]
Your version of Excel allows you to read this threaded comment; however, any edits to it will get removed if the file is opened in a newer version of Excel. Learn more: https://go.microsoft.com/fwlink/?linkid=870924
Comment:
    Við greiðum helminginn af vörunum hér út úr bankanum 40.000</t>
      </text>
    </comment>
    <comment ref="G18" authorId="4" shapeId="0" xr:uid="{A78D5AFA-3335-4788-80E1-C44668FA8C13}">
      <text>
        <t>[Threaded comment]
Your version of Excel allows you to read this threaded comment; however, any edits to it will get removed if the file is opened in a newer version of Excel. Learn more: https://go.microsoft.com/fwlink/?linkid=870924
Comment:
    Færum öll vörukaupin hér</t>
      </text>
    </comment>
    <comment ref="N18" authorId="5" shapeId="0" xr:uid="{0F9707DE-F601-4A9E-990B-595CCE8645FB}">
      <text>
        <t>[Threaded comment]
Your version of Excel allows you to read this threaded comment; however, any edits to it will get removed if the file is opened in a newer version of Excel. Learn more: https://go.microsoft.com/fwlink/?linkid=870924
Comment:
    Við skuldum helming af vörukaupunum og færum skuldina hér</t>
      </text>
    </comment>
    <comment ref="F22" authorId="6" shapeId="0" xr:uid="{3B2E8223-308D-4E3E-B810-E68FA0DF9B70}">
      <text>
        <t>[Threaded comment]
Your version of Excel allows you to read this threaded comment; however, any edits to it will get removed if the file is opened in a newer version of Excel. Learn more: https://go.microsoft.com/fwlink/?linkid=870924
Comment:
    Greiðum restina af skuldinni sem var 120.000 í upphafi hér út úr banka.
120.000 vörukaupin-60.000 gölluðu vörurnar sem við skiluðum = 60.000 restin af skuldinni sem borgast núna.</t>
      </text>
    </comment>
    <comment ref="M22" authorId="7" shapeId="0" xr:uid="{89503041-7A0E-4958-9C06-3DF5284EB6D2}">
      <text>
        <t>[Threaded comment]
Your version of Excel allows you to read this threaded comment; however, any edits to it will get removed if the file is opened in a newer version of Excel. Learn more: https://go.microsoft.com/fwlink/?linkid=870924
Comment:
    Skuldin var í upphafi 120.000 en við skiluðum gölluðum vörur fyrir 60.000 þann 4. jan. Þá er bara eftir 60.000 sem við borgum núna og færum upphæðina hér.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tc={13EA838E-E6FF-4B2A-8897-1EC2AAC1463E}</author>
    <author>tc={EFD7DC5D-BDB3-4E97-AC0D-861B173BC628}</author>
    <author>tc={EFF58B08-43D4-483E-8680-818348AB64FE}</author>
    <author>tc={4EC84E8C-9371-4B06-9A8E-A4B2C3D90C0A}</author>
    <author>tc={9D3D8855-14C3-4826-870A-B7F8A3DA5D3E}</author>
    <author>tc={54B62258-489C-4474-B47B-93960B28764B}</author>
    <author>tc={BF952DC4-3FD4-4510-8546-E57768B74FD6}</author>
    <author>tc={38FEE369-EA2E-4B6B-BE46-0DA920463EF2}</author>
    <author>tc={4B7226B0-97B2-4F2E-9B52-D561BD4B4BAB}</author>
    <author>tc={8EE0591F-EC23-4D54-96D6-357AF37FDF8E}</author>
    <author>tc={C23F5FC3-5D0E-43CD-A229-02E427E3D5C4}</author>
    <author>tc={3D5E01A4-4B59-4C21-96DE-531653868DDB}</author>
    <author>tc={C2FCC86D-C394-4468-8D64-5463799B2606}</author>
    <author>tc={9409D799-A2DD-487D-84C4-BCE70319EB34}</author>
    <author>tc={92E66828-2787-40A7-9E34-5E5D7CED4B32}</author>
    <author>tc={F1AA79AD-41C7-405B-B08C-81F28CBD488D}</author>
    <author>tc={708C5008-B74C-43EF-8F1B-4822EFAA7ECA}</author>
  </authors>
  <commentList>
    <comment ref="F4" authorId="0" shapeId="0" xr:uid="{13EA838E-E6FF-4B2A-8897-1EC2AAC1463E}">
      <text>
        <t>[Threaded comment]
Your version of Excel allows you to read this threaded comment; however, any edits to it will get removed if the file is opened in a newer version of Excel. Learn more: https://go.microsoft.com/fwlink/?linkid=870924
Comment:
    Debet frá fyrra timabili + debet úr prófjöfnuði</t>
      </text>
    </comment>
    <comment ref="G4" authorId="1" shapeId="0" xr:uid="{EFD7DC5D-BDB3-4E97-AC0D-861B173BC628}">
      <text>
        <t>[Threaded comment]
Your version of Excel allows you to read this threaded comment; however, any edits to it will get removed if the file is opened in a newer version of Excel. Learn more: https://go.microsoft.com/fwlink/?linkid=870924
Comment:
    Kredit frá fyrra tímabili+kredit prófjöfnuður</t>
      </text>
    </comment>
    <comment ref="H4" authorId="2" shapeId="0" xr:uid="{EFF58B08-43D4-483E-8680-818348AB64FE}">
      <text>
        <t>[Threaded comment]
Your version of Excel allows you to read this threaded comment; however, any edits to it will get removed if the file is opened in a newer version of Excel. Learn more: https://go.microsoft.com/fwlink/?linkid=870924
Comment:
    Reikna mismunin á debet og kredit í viðskiptajöfnuðinum. Draga lægri töluna frá hærri tölunni og mismunurinn kemur þeim megin sem hærri talan er.
Dæmi: debet 10.000-6.000 kredit = 4.000 debet megin</t>
      </text>
    </comment>
    <comment ref="I4" authorId="3" shapeId="0" xr:uid="{4EC84E8C-9371-4B06-9A8E-A4B2C3D90C0A}">
      <text>
        <t xml:space="preserve">[Threaded comment]
Your version of Excel allows you to read this threaded comment; however, any edits to it will get removed if the file is opened in a newer version of Excel. Learn more: https://go.microsoft.com/fwlink/?linkid=870924
Comment:
    Reikna mismunin á debet og kredit í viðskiptajöfnuðinum. Draga lægri töluna frá hærri tölunni og mismunurinn kemur þeim megin sem hærri talan er.
Dæmi: kredit 15.000-12.000 debet = 3.000 kredit megin
</t>
      </text>
    </comment>
    <comment ref="L5" authorId="4" shapeId="0" xr:uid="{9D3D8855-14C3-4826-870A-B7F8A3DA5D3E}">
      <text>
        <t xml:space="preserve">[Threaded comment]
Your version of Excel allows you to read this threaded comment; however, any edits to it will get removed if the file is opened in a newer version of Excel. Learn more: https://go.microsoft.com/fwlink/?linkid=870924
Comment:
    Vörukaup debet-Vörukaup kredit = Vörunotkun sem við færum við hér.
Þetta eru vörurnar sem fóru út úr fyrirtækinu í febrúar á verðinu sem við keyptum þær inn á (kostnaðarverði)
</t>
      </text>
    </comment>
    <comment ref="M6" authorId="5" shapeId="0" xr:uid="{54B62258-489C-4474-B47B-93960B28764B}">
      <text>
        <t>[Threaded comment]
Your version of Excel allows you to read this threaded comment; however, any edits to it will get removed if the file is opened in a newer version of Excel. Learn more: https://go.microsoft.com/fwlink/?linkid=870924
Comment:
    Vörusalan eru tekjurnar okkar og færist því hér</t>
      </text>
    </comment>
    <comment ref="J7" authorId="6" shapeId="0" xr:uid="{BF952DC4-3FD4-4510-8546-E57768B74FD6}">
      <text>
        <t>[Threaded comment]
Your version of Excel allows you to read this threaded comment; however, any edits to it will get removed if the file is opened in a newer version of Excel. Learn more: https://go.microsoft.com/fwlink/?linkid=870924
Comment:
    Viðskiptakröfur eru eignir þvi kaupendurnir hafa ekki greitt okkur enn fyrir þær.</t>
      </text>
    </comment>
    <comment ref="L9" authorId="7" shapeId="0" xr:uid="{38FEE369-EA2E-4B6B-BE46-0DA920463EF2}">
      <text>
        <t>[Threaded comment]
Your version of Excel allows you to read this threaded comment; however, any edits to it will get removed if the file is opened in a newer version of Excel. Learn more: https://go.microsoft.com/fwlink/?linkid=870924
Comment:
    Kostnaður eru alls konar reikningar sem við borgum: simi, auglýsingar o.fl. og eru þvi gjöld.</t>
      </text>
    </comment>
    <comment ref="L10" authorId="8" shapeId="0" xr:uid="{4B7226B0-97B2-4F2E-9B52-D561BD4B4BAB}">
      <text>
        <t>[Threaded comment]
Your version of Excel allows you to read this threaded comment; however, any edits to it will get removed if the file is opened in a newer version of Excel. Learn more: https://go.microsoft.com/fwlink/?linkid=870924
Comment:
    Vinnulaun eru færð á gjöld þvi við (fyrirtækið) þurfum að borga starfsfólki laun)</t>
      </text>
    </comment>
    <comment ref="J12" authorId="9" shapeId="0" xr:uid="{8EE0591F-EC23-4D54-96D6-357AF37FDF8E}">
      <text>
        <t xml:space="preserve">[Threaded comment]
Your version of Excel allows you to read this threaded comment; however, any edits to it will get removed if the file is opened in a newer version of Excel. Learn more: https://go.microsoft.com/fwlink/?linkid=870924
Comment:
    Vörubirgðir eru gefnar upp í verkefninu.
Við eigum þetta í vörum í fyrirtækinu okkar og því fer þetta i eignir
</t>
      </text>
    </comment>
    <comment ref="O12" authorId="10" shapeId="0" xr:uid="{C23F5FC3-5D0E-43CD-A229-02E427E3D5C4}">
      <text>
        <t>[Threaded comment]
Your version of Excel allows you to read this threaded comment; however, any edits to it will get removed if the file is opened in a newer version of Excel. Learn more: https://go.microsoft.com/fwlink/?linkid=870924
Comment:
    Eigið fe færist alltaf á eigið fé kredit!</t>
      </text>
    </comment>
    <comment ref="L14" authorId="11" shapeId="0" xr:uid="{3D5E01A4-4B59-4C21-96DE-531653868DDB}">
      <text>
        <t>[Threaded comment]
Your version of Excel allows you to read this threaded comment; however, any edits to it will get removed if the file is opened in a newer version of Excel. Learn more: https://go.microsoft.com/fwlink/?linkid=870924
Comment:
    Ef það er hagnaður þá færum við hann svona: Hér inn debet og  svo inn á eigið fé kredit.</t>
      </text>
    </comment>
    <comment ref="M14" authorId="12" shapeId="0" xr:uid="{C2FCC86D-C394-4468-8D64-5463799B2606}">
      <text>
        <t>[Threaded comment]
Your version of Excel allows you to read this threaded comment; however, any edits to it will get removed if the file is opened in a newer version of Excel. Learn more: https://go.microsoft.com/fwlink/?linkid=870924
Comment:
    Ef gjöld eða hærri en tekjur þá er tap og við færum það svona: Kredit á rekstrarreikning og debet inn á eigið fé.</t>
      </text>
    </comment>
    <comment ref="N14" authorId="13" shapeId="0" xr:uid="{9409D799-A2DD-487D-84C4-BCE70319EB34}">
      <text>
        <t>[Threaded comment]
Your version of Excel allows you to read this threaded comment; however, any edits to it will get removed if the file is opened in a newer version of Excel. Learn more: https://go.microsoft.com/fwlink/?linkid=870924
Comment:
    Ef það er tap þá færist það hér</t>
      </text>
    </comment>
    <comment ref="O14" authorId="14" shapeId="0" xr:uid="{92E66828-2787-40A7-9E34-5E5D7CED4B32}">
      <text>
        <t>[Threaded comment]
Your version of Excel allows you to read this threaded comment; however, any edits to it will get removed if the file is opened in a newer version of Excel. Learn more: https://go.microsoft.com/fwlink/?linkid=870924
Comment:
    Ef það er hagnaður þá færist hann hér</t>
      </text>
    </comment>
    <comment ref="K15" authorId="15" shapeId="0" xr:uid="{F1AA79AD-41C7-405B-B08C-81F28CBD488D}">
      <text>
        <t>[Threaded comment]
Your version of Excel allows you to read this threaded comment; however, any edits to it will get removed if the file is opened in a newer version of Excel. Learn more: https://go.microsoft.com/fwlink/?linkid=870924
Comment:
    Hér færist eigið fé í lok timabilsins</t>
      </text>
    </comment>
    <comment ref="N15" authorId="16" shapeId="0" xr:uid="{708C5008-B74C-43EF-8F1B-4822EFAA7ECA}">
      <text>
        <t>[Threaded comment]
Your version of Excel allows you to read this threaded comment; however, any edits to it will get removed if the file is opened in a newer version of Excel. Learn more: https://go.microsoft.com/fwlink/?linkid=870924
Comment:
    Nú finnum við eigið fé í lok mánaðarins:
Kredit-Debet = eigið fé í lokin.
Færum þessa upphæð debet í eigið fé og svo kredit inn á skuldir á efnahagsreikningi.</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tc={87B520B1-F7CE-4191-B520-3DBCF965D96C}</author>
    <author>tc={D275FA68-F9B2-452F-BC6C-A484FC768E69}</author>
    <author>tc={59FEF2B3-73B0-4768-B88F-BA32EB8E40D7}</author>
    <author>tc={F2B2321D-E7E7-402E-8A25-2A7C25BC7CA3}</author>
    <author>tc={96AEB71D-B597-4E1F-A7FD-D9EA8BAEF676}</author>
    <author>tc={74DC5B6A-624A-44D6-9FAA-5C7D42457240}</author>
    <author>tc={4C4B5F1E-3697-45C5-ACF8-E1251DE9F2A5}</author>
    <author>tc={2D5FD64F-3F3D-43A5-843E-C3229F2B1242}</author>
    <author>tc={DB05D740-B0C4-4F9F-AFD3-34F7D6C376B0}</author>
    <author>tc={933F474C-CEF2-4AC2-8ED4-7D56E1E3512D}</author>
    <author>tc={58E1A7B3-D3D4-4F57-8632-87EE26BBDD71}</author>
    <author>tc={7DFA603F-BF50-4785-BFA2-18A51D6515FE}</author>
    <author>tc={3C9EBD63-4594-49D2-9861-CC4E1AB31F23}</author>
    <author>tc={733E0D9C-03D0-47EE-BFBA-8A1754A55EF0}</author>
  </authors>
  <commentList>
    <comment ref="F10" authorId="0" shapeId="0" xr:uid="{87B520B1-F7CE-4191-B520-3DBCF965D96C}">
      <text>
        <t xml:space="preserve">[Threaded comment]
Your version of Excel allows you to read this threaded comment; however, any edits to it will get removed if the file is opened in a newer version of Excel. Learn more: https://go.microsoft.com/fwlink/?linkid=870924
Comment:
    Skv. Fob skilmálum þá á seljandi að greiða útkeyrslu og útskipun og því ber okkur að borga þetta (sjá mynd um FOB og CIF).
Borgum hér kredit úr banka 4.000 og í debet kostnað.
</t>
      </text>
    </comment>
    <comment ref="O12" authorId="1" shapeId="0" xr:uid="{D275FA68-F9B2-452F-BC6C-A484FC768E69}">
      <text>
        <t>[Threaded comment]
Your version of Excel allows you to read this threaded comment; however, any edits to it will get removed if the file is opened in a newer version of Excel. Learn more: https://go.microsoft.com/fwlink/?linkid=870924
Comment:
    Við færum húsaleiguna á kostnað því þetta er lítið bókhald. Ef þetta væri í alvöru þá væri sér reikningur fyrir húsaleiguna. En hér er þetta kostnaður.</t>
      </text>
    </comment>
    <comment ref="F14" authorId="2" shapeId="0" xr:uid="{59FEF2B3-73B0-4768-B88F-BA32EB8E40D7}">
      <text>
        <t>[Threaded comment]
Your version of Excel allows you to read this threaded comment; however, any edits to it will get removed if the file is opened in a newer version of Excel. Learn more: https://go.microsoft.com/fwlink/?linkid=870924
Comment:
    90.000 vörukaup + 10.000 flutningsgj. Og vátrygging = 100.000</t>
      </text>
    </comment>
    <comment ref="G14" authorId="3" shapeId="0" xr:uid="{F2B2321D-E7E7-402E-8A25-2A7C25BC7CA3}">
      <text>
        <t>[Threaded comment]
Your version of Excel allows you to read this threaded comment; however, any edits to it will get removed if the file is opened in a newer version of Excel. Learn more: https://go.microsoft.com/fwlink/?linkid=870924
Comment:
    Vörukaupin 90.000 kr færast á vörukaup debet og kostnaðurinn sem okkur ber að borga skv. FOB, 10.000 færist líka á vörukaup debet.
90.000 + 10.000 = 100.000</t>
      </text>
    </comment>
    <comment ref="I17" authorId="4" shapeId="0" xr:uid="{96AEB71D-B597-4E1F-A7FD-D9EA8BAEF676}">
      <text>
        <t xml:space="preserve">[Threaded comment]
Your version of Excel allows you to read this threaded comment; however, any edits to it will get removed if the file is opened in a newer version of Excel. Learn more: https://go.microsoft.com/fwlink/?linkid=870924
Comment:
    Við þurfum að bakfæra vörusöluna á vörunum sem Helgi skilar okkur. Gerum það með þvi að setja 15.000 í vörusölu debet. </t>
      </text>
    </comment>
    <comment ref="L17" authorId="5" shapeId="0" xr:uid="{74DC5B6A-624A-44D6-9FAA-5C7D42457240}">
      <text>
        <t>[Threaded comment]
Your version of Excel allows you to read this threaded comment; however, any edits to it will get removed if the file is opened in a newer version of Excel. Learn more: https://go.microsoft.com/fwlink/?linkid=870924
Comment:
    Við minnkum skuldina hans Helga því hann á ekki að þurfa að borga fyrir vörur sem hann skilar og færum þvi 15.000 í viðskiptakröfur kredit.</t>
      </text>
    </comment>
    <comment ref="K18" authorId="6" shapeId="0" xr:uid="{4C4B5F1E-3697-45C5-ACF8-E1251DE9F2A5}">
      <text>
        <t>[Threaded comment]
Your version of Excel allows you to read this threaded comment; however, any edits to it will get removed if the file is opened in a newer version of Excel. Learn more: https://go.microsoft.com/fwlink/?linkid=870924
Comment:
    Hér er það sem Ögri skuldar okkur, þ.e. Vörunar sem hann keypti af okkur 48.000 + 5.000 kr flutningsgjaldið sem hann á að borga = 53.000</t>
      </text>
    </comment>
    <comment ref="F19" authorId="7" shapeId="0" xr:uid="{2D5FD64F-3F3D-43A5-843E-C3229F2B1242}">
      <text>
        <t>[Threaded comment]
Your version of Excel allows you to read this threaded comment; however, any edits to it will get removed if the file is opened in a newer version of Excel. Learn more: https://go.microsoft.com/fwlink/?linkid=870924
Comment:
    Greiðum 3.000 uppskipun + 5.000 í flutningsgjald fyrir hann Ögra = 8.000</t>
      </text>
    </comment>
    <comment ref="O19" authorId="8" shapeId="0" xr:uid="{DB05D740-B0C4-4F9F-AFD3-34F7D6C376B0}">
      <text>
        <t>[Threaded comment]
Your version of Excel allows you to read this threaded comment; however, any edits to it will get removed if the file is opened in a newer version of Excel. Learn more: https://go.microsoft.com/fwlink/?linkid=870924
Comment:
    Hér færum við  útskipunina þvi við eigum að borga hana skv. FOB skilmálnum.
Hér má EKKI setja flutningsgjaldið 5.000 því Ögri á að borga það og færist það á viðskiptakröfur debet.</t>
      </text>
    </comment>
    <comment ref="G20" authorId="9" shapeId="0" xr:uid="{933F474C-CEF2-4AC2-8ED4-7D56E1E3512D}">
      <text>
        <t>[Threaded comment]
Your version of Excel allows you to read this threaded comment; however, any edits to it will get removed if the file is opened in a newer version of Excel. Learn more: https://go.microsoft.com/fwlink/?linkid=870924
Comment:
    Vörukaupin eru 75.000 + 5.000 flutningsgjald og trygging sem færist skv. FOB hér líka = 80.000.</t>
      </text>
    </comment>
    <comment ref="J24" authorId="10" shapeId="0" xr:uid="{58E1A7B3-D3D4-4F57-8632-87EE26BBDD71}">
      <text>
        <t>[Threaded comment]
Your version of Excel allows you to read this threaded comment; however, any edits to it will get removed if the file is opened in a newer version of Excel. Learn more: https://go.microsoft.com/fwlink/?linkid=870924
Comment:
    Við sjáum að vörukaupin í færslu 13. voru 75.000+5.000 í flutningsgjald og tryggingar = 80.000 kr.
Við leggjum álagninguna á 80.000 kónurnar:
80.000*1,25 = 100.000 sem er vörusalan og færist á vörusölu kredit</t>
      </text>
    </comment>
    <comment ref="F25" authorId="11" shapeId="0" xr:uid="{7DFA603F-BF50-4785-BFA2-18A51D6515FE}">
      <text>
        <t>[Threaded comment]
Your version of Excel allows you to read this threaded comment; however, any edits to it will get removed if the file is opened in a newer version of Excel. Learn more: https://go.microsoft.com/fwlink/?linkid=870924
Comment:
    Hluti af laununum er greiddur i peningum 30.000 kr sem fara hér út úr bankanum kredit.l</t>
      </text>
    </comment>
    <comment ref="J25" authorId="12" shapeId="0" xr:uid="{3C9EBD63-4594-49D2-9861-CC4E1AB31F23}">
      <text>
        <t>[Threaded comment]
Your version of Excel allows you to read this threaded comment; however, any edits to it will get removed if the file is opened in a newer version of Excel. Learn more: https://go.microsoft.com/fwlink/?linkid=870924
Comment:
    Hluti af laununum eru greidd út í vörum sem fara hér út úr vörusölu kredit.</t>
      </text>
    </comment>
    <comment ref="Q25" authorId="13" shapeId="0" xr:uid="{733E0D9C-03D0-47EE-BFBA-8A1754A55EF0}">
      <text>
        <t>[Threaded comment]
Your version of Excel allows you to read this threaded comment; however, any edits to it will get removed if the file is opened in a newer version of Excel. Learn more: https://go.microsoft.com/fwlink/?linkid=870924
Comment:
    Launin eru samtals 38.000.
30.000 greitt út úr banka + 8.000 greitt í vörum = 38.000 vinnulaun debet</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tc={E065E5F5-B819-4F60-9872-32534047CE95}</author>
    <author>tc={3583CE5A-F2E5-43B9-B5D5-BB36AAEF8F58}</author>
    <author>tc={BAF8D0C3-2C29-4C90-9F3F-117FBB4910F6}</author>
    <author>tc={805B1DC1-CAB0-44E6-8029-27C2E0F93BCF}</author>
    <author>tc={37042E95-929B-49E0-A021-49EF0C236048}</author>
    <author>tc={2B9B3BE0-DC94-407F-AF12-E83DB2C2EFF2}</author>
    <author>tc={1A2540BE-E494-48B8-B0EC-8CE134A6D63A}</author>
    <author>tc={9B829301-08E7-4C16-863A-FBCD276D6EF8}</author>
    <author>tc={0202F771-16DD-496C-B6A9-5A1B80CB3E3F}</author>
    <author>tc={0C4C6A2D-E393-4176-AC5E-3953E3AF9DC1}</author>
    <author>tc={B7859A8B-77F2-4249-B50A-28958D527A2F}</author>
    <author>tc={3EF50B79-D08F-407D-9A0B-67E5A562E82E}</author>
    <author>tc={76DEBAA1-40D0-4F3B-B1A1-7616BC50503F}</author>
    <author>tc={9B09B903-DC21-47E8-9F76-D946848E477A}</author>
    <author>tc={C31CCC6F-7537-4039-87C8-49B9052D7559}</author>
    <author>tc={CE74C24A-609A-4886-8D0E-0257FCEB69F7}</author>
    <author>tc={A0DB8A47-1338-44FF-A772-8B27D82B0734}</author>
  </authors>
  <commentList>
    <comment ref="F7" authorId="0" shapeId="0" xr:uid="{E065E5F5-B819-4F60-9872-32534047CE95}">
      <text>
        <t>[Threaded comment]
Your version of Excel allows you to read this threaded comment; however, any edits to it will get removed if the file is opened in a newer version of Excel. Learn more: https://go.microsoft.com/fwlink/?linkid=870924
Comment:
    Debet frá fyrra timabili + debet úr prófjöfnuði</t>
      </text>
    </comment>
    <comment ref="G7" authorId="1" shapeId="0" xr:uid="{3583CE5A-F2E5-43B9-B5D5-BB36AAEF8F58}">
      <text>
        <t>[Threaded comment]
Your version of Excel allows you to read this threaded comment; however, any edits to it will get removed if the file is opened in a newer version of Excel. Learn more: https://go.microsoft.com/fwlink/?linkid=870924
Comment:
    Kredit frá fyrra tímabili+kredit prófjöfnuður</t>
      </text>
    </comment>
    <comment ref="H7" authorId="2" shapeId="0" xr:uid="{BAF8D0C3-2C29-4C90-9F3F-117FBB4910F6}">
      <text>
        <t>[Threaded comment]
Your version of Excel allows you to read this threaded comment; however, any edits to it will get removed if the file is opened in a newer version of Excel. Learn more: https://go.microsoft.com/fwlink/?linkid=870924
Comment:
    Reikna mismunin á debet og kredit í viðskiptajöfnuðinum. Draga lægri töluna frá hærri tölunni og mismunurinn kemur þeim megin sem hærri talan er.
Dæmi: debet 10.000-6.000 kredit = 4.000 debet megin</t>
      </text>
    </comment>
    <comment ref="I7" authorId="3" shapeId="0" xr:uid="{805B1DC1-CAB0-44E6-8029-27C2E0F93BCF}">
      <text>
        <t xml:space="preserve">[Threaded comment]
Your version of Excel allows you to read this threaded comment; however, any edits to it will get removed if the file is opened in a newer version of Excel. Learn more: https://go.microsoft.com/fwlink/?linkid=870924
Comment:
    Reikna mismunin á debet og kredit í viðskiptajöfnuðinum. Draga lægri töluna frá hærri tölunni og mismunurinn kemur þeim megin sem hærri talan er.
Dæmi: kredit 15.000-12.000 debet = 3.000 kredit megin
</t>
      </text>
    </comment>
    <comment ref="L8" authorId="4" shapeId="0" xr:uid="{37042E95-929B-49E0-A021-49EF0C236048}">
      <text>
        <t xml:space="preserve">[Threaded comment]
Your version of Excel allows you to read this threaded comment; however, any edits to it will get removed if the file is opened in a newer version of Excel. Learn more: https://go.microsoft.com/fwlink/?linkid=870924
Comment:
    Vörukaup debet-Vörukaup kredit = Vörunotkun sem við færum við hér.
Þetta eru vörurnar sem fóru út úr fyrirtækinu í febrúar á verðinu sem við keyptum þær inn á (kostnaðarverði)
</t>
      </text>
    </comment>
    <comment ref="M9" authorId="5" shapeId="0" xr:uid="{2B9B3BE0-DC94-407F-AF12-E83DB2C2EFF2}">
      <text>
        <t>[Threaded comment]
Your version of Excel allows you to read this threaded comment; however, any edits to it will get removed if the file is opened in a newer version of Excel. Learn more: https://go.microsoft.com/fwlink/?linkid=870924
Comment:
    Vörusalan eru tekjurnar okkar og færist því hér</t>
      </text>
    </comment>
    <comment ref="J10" authorId="6" shapeId="0" xr:uid="{1A2540BE-E494-48B8-B0EC-8CE134A6D63A}">
      <text>
        <t>[Threaded comment]
Your version of Excel allows you to read this threaded comment; however, any edits to it will get removed if the file is opened in a newer version of Excel. Learn more: https://go.microsoft.com/fwlink/?linkid=870924
Comment:
    Viðskiptakröfur eru eignir þvi kaupendurnir hafa ekki greitt okkur enn fyrir þær.</t>
      </text>
    </comment>
    <comment ref="L12" authorId="7" shapeId="0" xr:uid="{9B829301-08E7-4C16-863A-FBCD276D6EF8}">
      <text>
        <t>[Threaded comment]
Your version of Excel allows you to read this threaded comment; however, any edits to it will get removed if the file is opened in a newer version of Excel. Learn more: https://go.microsoft.com/fwlink/?linkid=870924
Comment:
    Kostnaður eru alls konar reikningar sem við borgum: simi, auglýsingar o.fl. og eru þvi gjöld.</t>
      </text>
    </comment>
    <comment ref="L13" authorId="8" shapeId="0" xr:uid="{0202F771-16DD-496C-B6A9-5A1B80CB3E3F}">
      <text>
        <t>[Threaded comment]
Your version of Excel allows you to read this threaded comment; however, any edits to it will get removed if the file is opened in a newer version of Excel. Learn more: https://go.microsoft.com/fwlink/?linkid=870924
Comment:
    Vinnulaun eru færð á gjöld þvi við (fyrirtækið) þurfum að borga starfsfólki laun)</t>
      </text>
    </comment>
    <comment ref="J15" authorId="9" shapeId="0" xr:uid="{0C4C6A2D-E393-4176-AC5E-3953E3AF9DC1}">
      <text>
        <t xml:space="preserve">[Threaded comment]
Your version of Excel allows you to read this threaded comment; however, any edits to it will get removed if the file is opened in a newer version of Excel. Learn more: https://go.microsoft.com/fwlink/?linkid=870924
Comment:
    Vörubirgðir eru gefnar upp í verkefninu.
Við eigum þetta í vörum í fyrirtækinu okkar og því fer þetta i eignir
</t>
      </text>
    </comment>
    <comment ref="O15" authorId="10" shapeId="0" xr:uid="{B7859A8B-77F2-4249-B50A-28958D527A2F}">
      <text>
        <t>[Threaded comment]
Your version of Excel allows you to read this threaded comment; however, any edits to it will get removed if the file is opened in a newer version of Excel. Learn more: https://go.microsoft.com/fwlink/?linkid=870924
Comment:
    Eigið fe færist alltaf á eigið fé kredit!</t>
      </text>
    </comment>
    <comment ref="L17" authorId="11" shapeId="0" xr:uid="{3EF50B79-D08F-407D-9A0B-67E5A562E82E}">
      <text>
        <t>[Threaded comment]
Your version of Excel allows you to read this threaded comment; however, any edits to it will get removed if the file is opened in a newer version of Excel. Learn more: https://go.microsoft.com/fwlink/?linkid=870924
Comment:
    Ef það er hagnaður þá færum við hann svona: Hér inn debet og  svo inn á eigið fé kredit.</t>
      </text>
    </comment>
    <comment ref="M17" authorId="12" shapeId="0" xr:uid="{76DEBAA1-40D0-4F3B-B1A1-7616BC50503F}">
      <text>
        <t>[Threaded comment]
Your version of Excel allows you to read this threaded comment; however, any edits to it will get removed if the file is opened in a newer version of Excel. Learn more: https://go.microsoft.com/fwlink/?linkid=870924
Comment:
    Ef gjöld eða hærri en tekjur þá er tap og við færum það svona: Kredit á rekstrarreikning og debet inn á eigið fé.</t>
      </text>
    </comment>
    <comment ref="N17" authorId="13" shapeId="0" xr:uid="{9B09B903-DC21-47E8-9F76-D946848E477A}">
      <text>
        <t>[Threaded comment]
Your version of Excel allows you to read this threaded comment; however, any edits to it will get removed if the file is opened in a newer version of Excel. Learn more: https://go.microsoft.com/fwlink/?linkid=870924
Comment:
    Ef það er tap þá færist það hér</t>
      </text>
    </comment>
    <comment ref="O17" authorId="14" shapeId="0" xr:uid="{C31CCC6F-7537-4039-87C8-49B9052D7559}">
      <text>
        <t>[Threaded comment]
Your version of Excel allows you to read this threaded comment; however, any edits to it will get removed if the file is opened in a newer version of Excel. Learn more: https://go.microsoft.com/fwlink/?linkid=870924
Comment:
    Ef það er hagnaður þá færist hann hér</t>
      </text>
    </comment>
    <comment ref="K18" authorId="15" shapeId="0" xr:uid="{CE74C24A-609A-4886-8D0E-0257FCEB69F7}">
      <text>
        <t>[Threaded comment]
Your version of Excel allows you to read this threaded comment; however, any edits to it will get removed if the file is opened in a newer version of Excel. Learn more: https://go.microsoft.com/fwlink/?linkid=870924
Comment:
    Hér færist eigið fé í lok timabilsins</t>
      </text>
    </comment>
    <comment ref="N18" authorId="16" shapeId="0" xr:uid="{A0DB8A47-1338-44FF-A772-8B27D82B0734}">
      <text>
        <t>[Threaded comment]
Your version of Excel allows you to read this threaded comment; however, any edits to it will get removed if the file is opened in a newer version of Excel. Learn more: https://go.microsoft.com/fwlink/?linkid=870924
Comment:
    Nú finnum við eigið fé í lok mánaðarins:
Kredit-Debet = eigið fé í lokin.
Færum þessa upphæð debet í eigið fé og svo kredit inn á skuldir á efnahagsreikningi.</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tc={D17031EE-7906-4B3D-BA62-652B3A401039}</author>
    <author>tc={931130C0-FDF7-416C-97C8-FAE147E48091}</author>
    <author>tc={DE292711-4E22-499B-AF52-31FCF17058BC}</author>
    <author>tc={251C7189-4DF3-459E-BEDC-92189065756D}</author>
    <author>tc={FA680794-3E00-4E9E-BFAB-B3A45349031D}</author>
    <author>tc={D0027BB0-1A72-4A4E-82F2-96E53C17B44A}</author>
    <author>tc={A0FBA643-C72C-4518-A033-9B071E8E8438}</author>
    <author>tc={123BEAA0-B6B0-4AAE-8DB3-780D5410975B}</author>
    <author>tc={D50EA7B6-95AA-432D-80EC-06F98B225325}</author>
    <author>tc={1BCA476A-87C5-4CDB-88E1-BC1325BBB747}</author>
    <author>tc={758C0330-342D-4F26-86EF-B44D7DEE9E7E}</author>
  </authors>
  <commentList>
    <comment ref="B5" authorId="0" shapeId="0" xr:uid="{D17031EE-7906-4B3D-BA62-652B3A401039}">
      <text>
        <t>[Threaded comment]
Your version of Excel allows you to read this threaded comment; however, any edits to it will get removed if the file is opened in a newer version of Excel. Learn more: https://go.microsoft.com/fwlink/?linkid=870924
Comment:
    Í þessari færslu tökum við eignir og skuldir úr reikningsjöfnuðinum í verkefni 3.
Eignirnar eru peningar í banka debet, vörubirgðir sem fara hér á vörukaup debet, viðskiptakröfur sem fara á viðskiptakröfur debet og viðskiptaskuldir sem fara á viðskiptaskuldir kredit og eigið fé kredit (941.000+141.000 = 1.082.000</t>
      </text>
    </comment>
    <comment ref="O7" authorId="1" shapeId="0" xr:uid="{931130C0-FDF7-416C-97C8-FAE147E48091}">
      <text>
        <t>[Threaded comment]
Your version of Excel allows you to read this threaded comment; however, any edits to it will get removed if the file is opened in a newer version of Excel. Learn more: https://go.microsoft.com/fwlink/?linkid=870924
Comment:
    Bókarinn er ekki á launaskrá fyrirtækisins heldur er hann bókari úti í bæ sem færir bókhaldið fyrir okkur.</t>
      </text>
    </comment>
    <comment ref="J12" authorId="2" shapeId="0" xr:uid="{DE292711-4E22-499B-AF52-31FCF17058BC}">
      <text>
        <t xml:space="preserve">[Threaded comment]
Your version of Excel allows you to read this threaded comment; however, any edits to it will get removed if the file is opened in a newer version of Excel. Learn more: https://go.microsoft.com/fwlink/?linkid=870924
Comment:
    Vörurnar sem Elli tekur út úr fyrirtækinu sem laun fara út úr vörusölunni. </t>
      </text>
    </comment>
    <comment ref="Q12" authorId="3" shapeId="0" xr:uid="{251C7189-4DF3-459E-BEDC-92189065756D}">
      <text>
        <t xml:space="preserve">[Threaded comment]
Your version of Excel allows you to read this threaded comment; however, any edits to it will get removed if the file is opened in a newer version of Excel. Learn more: https://go.microsoft.com/fwlink/?linkid=870924
Comment:
    Launin hans Ella eru 20.000 kr sem hann fær greitt út bankanum + vörurnar sem hann tekur út úr fyrirtækinu 12.000 = 32.000 vinnulaun debet. </t>
      </text>
    </comment>
    <comment ref="G14" authorId="4" shapeId="0" xr:uid="{FA680794-3E00-4E9E-BFAB-B3A45349031D}">
      <text>
        <t xml:space="preserve">[Threaded comment]
Your version of Excel allows you to read this threaded comment; however, any edits to it will get removed if the file is opened in a newer version of Excel. Learn more: https://go.microsoft.com/fwlink/?linkid=870924
Comment:
    Kostnaður vegna vörukaupa færist á vörukaup debet. </t>
      </text>
    </comment>
    <comment ref="M14" authorId="5" shapeId="0" xr:uid="{D0027BB0-1A72-4A4E-82F2-96E53C17B44A}">
      <text>
        <t>[Threaded comment]
Your version of Excel allows you to read this threaded comment; however, any edits to it will get removed if the file is opened in a newer version of Excel. Learn more: https://go.microsoft.com/fwlink/?linkid=870924
Comment:
    Sjóefnavinnslan á að borga þetta skv. CIF skilmálum en við borgum þetta fyrir þá. Við færum upphæðina sem við borgum fyrir þá hér því hún drest svo frá skuldinni okkar.</t>
      </text>
    </comment>
    <comment ref="F21" authorId="6" shapeId="0" xr:uid="{A0FBA643-C72C-4518-A033-9B071E8E8438}">
      <text>
        <t xml:space="preserve">[Threaded comment]
Your version of Excel allows you to read this threaded comment; however, any edits to it will get removed if the file is opened in a newer version of Excel. Learn more: https://go.microsoft.com/fwlink/?linkid=870924
Comment:
    Við greiddum fyrir þá flutningsgjaldið 7.000 sem þarf að draga fra skuldinni.
Skuldin 85.000 - Flutn.gjaldið sem við borguðum 7.000 = 78.000 sem við skuldum þeim og erum að borga núna.
</t>
      </text>
    </comment>
    <comment ref="M21" authorId="7" shapeId="0" xr:uid="{123BEAA0-B6B0-4AAE-8DB3-780D5410975B}">
      <text>
        <t>[Threaded comment]
Your version of Excel allows you to read this threaded comment; however, any edits to it will get removed if the file is opened in a newer version of Excel. Learn more: https://go.microsoft.com/fwlink/?linkid=870924
Comment:
    Við greiddum fyrir þá flutningsgjaldið 7.000 sem þarf að draga fra skuldinni.
Skuldin 85.000 - Flutn.gjaldið sem við borguðum 7.000 = 78.000 sem við skuldum þeim og erum að borga núna.</t>
      </text>
    </comment>
    <comment ref="I24" authorId="8" shapeId="0" xr:uid="{D50EA7B6-95AA-432D-80EC-06F98B225325}">
      <text>
        <t>[Threaded comment]
Your version of Excel allows you to read this threaded comment; however, any edits to it will get removed if the file is opened in a newer version of Excel. Learn more: https://go.microsoft.com/fwlink/?linkid=870924
Comment:
    Þegar viðskiptavinir skila okkur vörum þá bakfærast þær á vörusölu debet.</t>
      </text>
    </comment>
    <comment ref="L24" authorId="9" shapeId="0" xr:uid="{1BCA476A-87C5-4CDB-88E1-BC1325BBB747}">
      <text>
        <t>[Threaded comment]
Your version of Excel allows you to read this threaded comment; however, any edits to it will get removed if the file is opened in a newer version of Excel. Learn more: https://go.microsoft.com/fwlink/?linkid=870924
Comment:
    Heilsuræktin skuldaði okkur 50.000 (13. apríl) og eru að gera upp skuldina og því færum við 50.000 kr hér.</t>
      </text>
    </comment>
    <comment ref="G27" authorId="10" shapeId="0" xr:uid="{758C0330-342D-4F26-86EF-B44D7DEE9E7E}">
      <text>
        <t xml:space="preserve">[Threaded comment]
Your version of Excel allows you to read this threaded comment; however, any edits to it will get removed if the file is opened in a newer version of Excel. Learn more: https://go.microsoft.com/fwlink/?linkid=870924
Comment:
    Kostnaður vegna vörukaupa færist á vörukaup debet. </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tc={20FA9BDC-3621-437E-891E-AAB8ADBE0E91}</author>
    <author>tc={DAB377C3-729B-44D3-9291-1A84E0EDACE9}</author>
    <author>tc={6764D015-FDAA-4920-97AF-6FDAC41FBA0C}</author>
    <author>tc={15D4D9C4-9C9B-462C-94BE-F1C0C2B19D73}</author>
    <author>tc={CE448B45-A9F3-422E-97DC-54312E00E8C3}</author>
    <author>tc={28251349-ED07-448B-8DA7-62E14A2215E7}</author>
    <author>tc={F1359299-DFC5-4EBC-A703-DE9685D526D4}</author>
    <author>tc={B4D82E7A-0560-4FBD-85BC-9520F89308DA}</author>
    <author>tc={CF00D290-ED2F-48F3-BA4D-98D9AA60B261}</author>
    <author>tc={255FF173-71BB-41D0-8478-235F7E8AB3C0}</author>
    <author>tc={094C791D-8665-49D2-BECD-5A1933376A70}</author>
    <author>tc={E97102A3-3F09-4B64-8710-AF941ABB221A}</author>
    <author>tc={50B3C2F9-7C2A-4C1F-A86E-00D2DBF7437F}</author>
    <author>tc={EDDE060C-3912-4A9C-8926-C60C65BCFF15}</author>
    <author>tc={C93F8C4F-D3A1-4CE0-813E-24959755C9FD}</author>
    <author>tc={D1D029D5-5C6B-4DA4-B5A7-7D90BB02413F}</author>
    <author>tc={B4DEF626-7340-4DD7-B299-0EE3343508EF}</author>
  </authors>
  <commentList>
    <comment ref="F6" authorId="0" shapeId="0" xr:uid="{20FA9BDC-3621-437E-891E-AAB8ADBE0E91}">
      <text>
        <t>[Threaded comment]
Your version of Excel allows you to read this threaded comment; however, any edits to it will get removed if the file is opened in a newer version of Excel. Learn more: https://go.microsoft.com/fwlink/?linkid=870924
Comment:
    Debet frá fyrra timabili + debet úr prófjöfnuði</t>
      </text>
    </comment>
    <comment ref="G6" authorId="1" shapeId="0" xr:uid="{DAB377C3-729B-44D3-9291-1A84E0EDACE9}">
      <text>
        <t>[Threaded comment]
Your version of Excel allows you to read this threaded comment; however, any edits to it will get removed if the file is opened in a newer version of Excel. Learn more: https://go.microsoft.com/fwlink/?linkid=870924
Comment:
    Kredit frá fyrra tímabili+kredit prófjöfnuður</t>
      </text>
    </comment>
    <comment ref="H6" authorId="2" shapeId="0" xr:uid="{6764D015-FDAA-4920-97AF-6FDAC41FBA0C}">
      <text>
        <t>[Threaded comment]
Your version of Excel allows you to read this threaded comment; however, any edits to it will get removed if the file is opened in a newer version of Excel. Learn more: https://go.microsoft.com/fwlink/?linkid=870924
Comment:
    Reikna mismunin á debet og kredit í viðskiptajöfnuðinum. Draga lægri töluna frá hærri tölunni og mismunurinn kemur þeim megin sem hærri talan er.
Dæmi: debet 10.000-6.000 kredit = 4.000 debet megin</t>
      </text>
    </comment>
    <comment ref="I6" authorId="3" shapeId="0" xr:uid="{15D4D9C4-9C9B-462C-94BE-F1C0C2B19D73}">
      <text>
        <t xml:space="preserve">[Threaded comment]
Your version of Excel allows you to read this threaded comment; however, any edits to it will get removed if the file is opened in a newer version of Excel. Learn more: https://go.microsoft.com/fwlink/?linkid=870924
Comment:
    Reikna mismunin á debet og kredit í viðskiptajöfnuðinum. Draga lægri töluna frá hærri tölunni og mismunurinn kemur þeim megin sem hærri talan er.
Dæmi: kredit 15.000-12.000 debet = 3.000 kredit megin
</t>
      </text>
    </comment>
    <comment ref="L7" authorId="4" shapeId="0" xr:uid="{CE448B45-A9F3-422E-97DC-54312E00E8C3}">
      <text>
        <t xml:space="preserve">[Threaded comment]
Your version of Excel allows you to read this threaded comment; however, any edits to it will get removed if the file is opened in a newer version of Excel. Learn more: https://go.microsoft.com/fwlink/?linkid=870924
Comment:
    Vörukaup debet-Vörukaup kredit = Vörunotkun sem við færum við hér.
Þetta eru vörurnar sem fóru út úr fyrirtækinu í febrúar á verðinu sem við keyptum þær inn á (kostnaðarverði)
</t>
      </text>
    </comment>
    <comment ref="M8" authorId="5" shapeId="0" xr:uid="{28251349-ED07-448B-8DA7-62E14A2215E7}">
      <text>
        <t>[Threaded comment]
Your version of Excel allows you to read this threaded comment; however, any edits to it will get removed if the file is opened in a newer version of Excel. Learn more: https://go.microsoft.com/fwlink/?linkid=870924
Comment:
    Vörusalan eru tekjurnar okkar og færist því hér</t>
      </text>
    </comment>
    <comment ref="J9" authorId="6" shapeId="0" xr:uid="{F1359299-DFC5-4EBC-A703-DE9685D526D4}">
      <text>
        <t>[Threaded comment]
Your version of Excel allows you to read this threaded comment; however, any edits to it will get removed if the file is opened in a newer version of Excel. Learn more: https://go.microsoft.com/fwlink/?linkid=870924
Comment:
    Viðskiptakröfur eru eignir þvi kaupendurnir hafa ekki greitt okkur enn fyrir þær.</t>
      </text>
    </comment>
    <comment ref="L11" authorId="7" shapeId="0" xr:uid="{B4D82E7A-0560-4FBD-85BC-9520F89308DA}">
      <text>
        <t>[Threaded comment]
Your version of Excel allows you to read this threaded comment; however, any edits to it will get removed if the file is opened in a newer version of Excel. Learn more: https://go.microsoft.com/fwlink/?linkid=870924
Comment:
    Kostnaður eru alls konar reikningar sem við borgum: simi, auglýsingar o.fl. og eru þvi gjöld.</t>
      </text>
    </comment>
    <comment ref="L12" authorId="8" shapeId="0" xr:uid="{CF00D290-ED2F-48F3-BA4D-98D9AA60B261}">
      <text>
        <t>[Threaded comment]
Your version of Excel allows you to read this threaded comment; however, any edits to it will get removed if the file is opened in a newer version of Excel. Learn more: https://go.microsoft.com/fwlink/?linkid=870924
Comment:
    Vinnulaun eru færð á gjöld þvi við (fyrirtækið) þurfum að borga starfsfólki laun)</t>
      </text>
    </comment>
    <comment ref="J14" authorId="9" shapeId="0" xr:uid="{255FF173-71BB-41D0-8478-235F7E8AB3C0}">
      <text>
        <t xml:space="preserve">[Threaded comment]
Your version of Excel allows you to read this threaded comment; however, any edits to it will get removed if the file is opened in a newer version of Excel. Learn more: https://go.microsoft.com/fwlink/?linkid=870924
Comment:
    Vörubirgðir eru gefnar upp í verkefninu.
Við eigum þetta í vörum í fyrirtækinu okkar og því fer þetta i eignir
</t>
      </text>
    </comment>
    <comment ref="O14" authorId="10" shapeId="0" xr:uid="{094C791D-8665-49D2-BECD-5A1933376A70}">
      <text>
        <t>[Threaded comment]
Your version of Excel allows you to read this threaded comment; however, any edits to it will get removed if the file is opened in a newer version of Excel. Learn more: https://go.microsoft.com/fwlink/?linkid=870924
Comment:
    Eigið fe færist alltaf á eigið fé kredit!</t>
      </text>
    </comment>
    <comment ref="L16" authorId="11" shapeId="0" xr:uid="{E97102A3-3F09-4B64-8710-AF941ABB221A}">
      <text>
        <t>[Threaded comment]
Your version of Excel allows you to read this threaded comment; however, any edits to it will get removed if the file is opened in a newer version of Excel. Learn more: https://go.microsoft.com/fwlink/?linkid=870924
Comment:
    Ef það er hagnaður þá færum við hann svona: Hér inn debet og  svo inn á eigið fé kredit.</t>
      </text>
    </comment>
    <comment ref="M16" authorId="12" shapeId="0" xr:uid="{50B3C2F9-7C2A-4C1F-A86E-00D2DBF7437F}">
      <text>
        <t>[Threaded comment]
Your version of Excel allows you to read this threaded comment; however, any edits to it will get removed if the file is opened in a newer version of Excel. Learn more: https://go.microsoft.com/fwlink/?linkid=870924
Comment:
    Ef gjöld eða hærri en tekjur þá er tap og við færum það svona: Kredit á rekstrarreikning og debet inn á eigið fé.</t>
      </text>
    </comment>
    <comment ref="N16" authorId="13" shapeId="0" xr:uid="{EDDE060C-3912-4A9C-8926-C60C65BCFF15}">
      <text>
        <t>[Threaded comment]
Your version of Excel allows you to read this threaded comment; however, any edits to it will get removed if the file is opened in a newer version of Excel. Learn more: https://go.microsoft.com/fwlink/?linkid=870924
Comment:
    Ef það er tap þá færist það hér</t>
      </text>
    </comment>
    <comment ref="O16" authorId="14" shapeId="0" xr:uid="{C93F8C4F-D3A1-4CE0-813E-24959755C9FD}">
      <text>
        <t>[Threaded comment]
Your version of Excel allows you to read this threaded comment; however, any edits to it will get removed if the file is opened in a newer version of Excel. Learn more: https://go.microsoft.com/fwlink/?linkid=870924
Comment:
    Ef það er hagnaður þá færist hann hér</t>
      </text>
    </comment>
    <comment ref="K17" authorId="15" shapeId="0" xr:uid="{D1D029D5-5C6B-4DA4-B5A7-7D90BB02413F}">
      <text>
        <t>[Threaded comment]
Your version of Excel allows you to read this threaded comment; however, any edits to it will get removed if the file is opened in a newer version of Excel. Learn more: https://go.microsoft.com/fwlink/?linkid=870924
Comment:
    Hér færist eigið fé í lok timabilsins</t>
      </text>
    </comment>
    <comment ref="N17" authorId="16" shapeId="0" xr:uid="{B4DEF626-7340-4DD7-B299-0EE3343508EF}">
      <text>
        <t>[Threaded comment]
Your version of Excel allows you to read this threaded comment; however, any edits to it will get removed if the file is opened in a newer version of Excel. Learn more: https://go.microsoft.com/fwlink/?linkid=870924
Comment:
    Nú finnum við eigið fé í lok mánaðarins:
Kredit-Debet = eigið fé í lokin.
Færum þessa upphæð debet í eigið fé og svo kredit inn á skuldir á efnahagsreikningi.</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tc={CA6FC910-F106-4184-BCA9-E5B7E882E442}</author>
    <author>tc={36E6F855-CB81-4223-9854-C29FB4950051}</author>
    <author>tc={E73A7958-F7BB-405E-9321-EE3C4A414E15}</author>
    <author>tc={C334B74A-A906-43B5-AEA9-C0F19A40AD8D}</author>
    <author>tc={87DA602A-4C76-4734-A3DF-2DD97F44AAD1}</author>
    <author>tc={D56AEF11-D07B-4955-BEE3-9A43089EF2B1}</author>
    <author>tc={A6E9C137-7BDB-4035-9BC8-641CC88ACBD0}</author>
    <author>tc={47100672-26C8-4539-9C47-F1F0C9E6BFEF}</author>
    <author>tc={80378271-FE5A-4217-A6E4-14B833277A94}</author>
    <author>tc={5D378414-B630-4441-A24E-75FE42316AD4}</author>
    <author>tc={993474D9-4ABE-4E54-A716-CFC69FA0C6B2}</author>
    <author>tc={62DC904C-6BBC-46D4-BA09-8E5049EDF01C}</author>
    <author>tc={5D310D6B-7108-4761-B31E-ADFE6BB98A63}</author>
    <author>tc={FBD3607D-9E61-44AE-83C3-B9AF25C83AD9}</author>
    <author>tc={170E9D62-04A6-45CB-9237-6468DCC36003}</author>
    <author>tc={094F3C8C-9DDE-489E-AD59-63F3692079C9}</author>
    <author>tc={FC7515B4-E916-49EC-A338-CB32BB4DF744}</author>
    <author>tc={FB892125-54BF-49F8-A08F-C79B6FD3992C}</author>
    <author>tc={109DBAD2-98C8-4DE7-8C50-A02FA12F46D6}</author>
    <author>tc={66386EA0-C10A-431D-A367-E9E2E68B47F1}</author>
    <author>tc={62729804-13E5-49D8-81BF-1E892BD94F84}</author>
    <author>tc={DE50C059-2ABF-42B9-A078-DF85295BBCB8}</author>
    <author>tc={7A5A2B87-8358-48AB-B316-198B2984146F}</author>
    <author>tc={2A9C47B6-137C-4A9A-BE82-E0B57A28922D}</author>
    <author>tc={2651F2D9-618C-4AC2-94EB-013D3F8D8F28}</author>
    <author>tc={B41167F6-D59D-4608-8DF9-77630CBF9208}</author>
    <author>tc={B6029274-7B05-441E-9870-209C357462BA}</author>
    <author>tc={2054BB40-6EB9-4406-B9CE-27D67BA330C9}</author>
    <author>tc={A867B77B-5CBF-4D98-8606-00456A0B0ACF}</author>
    <author>tc={B09B3760-E239-4BDE-837F-41399ECA6BDC}</author>
    <author>tc={B9EFACED-1A9D-4CD0-8CF3-E01F7F573DC0}</author>
  </authors>
  <commentList>
    <comment ref="E3" authorId="0" shapeId="0" xr:uid="{CA6FC910-F106-4184-BCA9-E5B7E882E442}">
      <text>
        <t xml:space="preserve">[Threaded comment]
Your version of Excel allows you to read this threaded comment; however, any edits to it will get removed if the file is opened in a newer version of Excel. Learn more: https://go.microsoft.com/fwlink/?linkid=870924
Comment:
    Getum hugsað sjóðinn sem peningakassann í búðinni og hann virkar eins og bankareikningurinn. Peningur fer inn debet og út kredit.
Sjóðurinn hefur að geyma handbært fé, þ.e. Pening sem við erum með og getum notað hvenær sem er. </t>
      </text>
    </comment>
    <comment ref="B5" authorId="1" shapeId="0" xr:uid="{36E6F855-CB81-4223-9854-C29FB4950051}">
      <text>
        <t>[Threaded comment]
Your version of Excel allows you to read this threaded comment; however, any edits to it will get removed if the file is opened in a newer version of Excel. Learn more: https://go.microsoft.com/fwlink/?linkid=870924
Comment:
    Í þessari færslu tökum við eignir og skuldir úr reikningsjöfnuðinum í verkefni 4.
Eignirnar eru peningar í banka debet, vörubirgðir sem fara hér á vörukaup debet, viðskiptakröfur sem fara á viðskiptakröfur debet og viðskiptaskuldir sem fara á viðskiptaskuldir kredit og eigið fé kredit (941.000+141.000 = 1.082.000</t>
      </text>
    </comment>
    <comment ref="V5" authorId="2" shapeId="0" xr:uid="{E73A7958-F7BB-405E-9321-EE3C4A414E15}">
      <text>
        <t>[Threaded comment]
Your version of Excel allows you to read this threaded comment; however, any edits to it will get removed if the file is opened in a newer version of Excel. Learn more: https://go.microsoft.com/fwlink/?linkid=870924
Comment:
    Eigið fé í lok april var 1.053.000</t>
      </text>
    </comment>
    <comment ref="M6" authorId="3" shapeId="0" xr:uid="{C334B74A-A906-43B5-AEA9-C0F19A40AD8D}">
      <text>
        <t>[Threaded comment]
Your version of Excel allows you to read this threaded comment; however, any edits to it will get removed if the file is opened in a newer version of Excel. Learn more: https://go.microsoft.com/fwlink/?linkid=870924
Comment:
    Við færum á viðskiptakröfur debet þegar við seljum út í reikning. Það þýðir að við lánum fyrir vörunum.</t>
      </text>
    </comment>
    <comment ref="B7" authorId="4" shapeId="0" xr:uid="{87DA602A-4C76-4734-A3DF-2DD97F44AAD1}">
      <text>
        <t>[Threaded comment]
Your version of Excel allows you to read this threaded comment; however, any edits to it will get removed if the file is opened in a newer version of Excel. Learn more: https://go.microsoft.com/fwlink/?linkid=870924
Comment:
    Þegar við seljum FOB þá eigum við að greiða kostnaðinn að flutningstækinu og útskipun. Muna: Kostnaður vegna vörusölu færist á kostnað.</t>
      </text>
    </comment>
    <comment ref="Q7" authorId="5" shapeId="0" xr:uid="{D56AEF11-D07B-4955-BEE3-9A43089EF2B1}">
      <text>
        <t>[Threaded comment]
Your version of Excel allows you to read this threaded comment; however, any edits to it will get removed if the file is opened in a newer version of Excel. Learn more: https://go.microsoft.com/fwlink/?linkid=870924
Comment:
    Þegar við seljum FOB þá eigum við að greiða kostnaðinn að flutningstækinu og útskipun. Muna: Kostnaður vegna vörusölu færist á kostnað debet.</t>
      </text>
    </comment>
    <comment ref="H8" authorId="6" shapeId="0" xr:uid="{A6E9C137-7BDB-4035-9BC8-641CC88ACBD0}">
      <text>
        <t>[Threaded comment]
Your version of Excel allows you to read this threaded comment; however, any edits to it will get removed if the file is opened in a newer version of Excel. Learn more: https://go.microsoft.com/fwlink/?linkid=870924
Comment:
    Við borgum skuldina 60.000 kr og vextina 4.000 kr = 64.000 sem fer hér út úr bankanum.</t>
      </text>
    </comment>
    <comment ref="O8" authorId="7" shapeId="0" xr:uid="{47100672-26C8-4539-9C47-F1F0C9E6BFEF}">
      <text>
        <t>[Threaded comment]
Your version of Excel allows you to read this threaded comment; however, any edits to it will get removed if the file is opened in a newer version of Excel. Learn more: https://go.microsoft.com/fwlink/?linkid=870924
Comment:
    Við sléttum út skuldina með þvi að færa 60.000 kr hér. Vextirnir eru ekki hér. Þeir fara á sér vaxtareikning sem heitir vaxtagjöld debet.</t>
      </text>
    </comment>
    <comment ref="X8" authorId="8" shapeId="0" xr:uid="{80378271-FE5A-4217-A6E4-14B833277A94}">
      <text>
        <t>[Threaded comment]
Your version of Excel allows you to read this threaded comment; however, any edits to it will get removed if the file is opened in a newer version of Excel. Learn more: https://go.microsoft.com/fwlink/?linkid=870924
Comment:
    Við færum vextina hér debet megin og tökum  peningan til að borga þá ut úr banka kredit.</t>
      </text>
    </comment>
    <comment ref="G10" authorId="9" shapeId="0" xr:uid="{5D378414-B630-4441-A24E-75FE42316AD4}">
      <text>
        <t>[Threaded comment]
Your version of Excel allows you to read this threaded comment; however, any edits to it will get removed if the file is opened in a newer version of Excel. Learn more: https://go.microsoft.com/fwlink/?linkid=870924
Comment:
    Við fáum greidda skuldina sem er 127.000 + 3.000 vexti = 130.000 kr</t>
      </text>
    </comment>
    <comment ref="N10" authorId="10" shapeId="0" xr:uid="{993474D9-4ABE-4E54-A716-CFC69FA0C6B2}">
      <text>
        <t>[Threaded comment]
Your version of Excel allows you to read this threaded comment; however, any edits to it will get removed if the file is opened in a newer version of Excel. Learn more: https://go.microsoft.com/fwlink/?linkid=870924
Comment:
    Við sléttum út kröfuna með þvi að færa 127.000 kr hér. Vextirnir færast á sér reikning sem heitir vaxtatekjur og við færum debet.</t>
      </text>
    </comment>
    <comment ref="Y10" authorId="11" shapeId="0" xr:uid="{62DC904C-6BBC-46D4-BA09-8E5049EDF01C}">
      <text>
        <t>[Threaded comment]
Your version of Excel allows you to read this threaded comment; however, any edits to it will get removed if the file is opened in a newer version of Excel. Learn more: https://go.microsoft.com/fwlink/?linkid=870924
Comment:
    Hér færum við vextina kredit megin´3.000, þvi tekjur eru alltaf kredit og á móti setjum við 3.000 inn í banka debet.</t>
      </text>
    </comment>
    <comment ref="M13" authorId="12" shapeId="0" xr:uid="{5D310D6B-7108-4761-B31E-ADFE6BB98A63}">
      <text>
        <t>[Threaded comment]
Your version of Excel allows you to read this threaded comment; however, any edits to it will get removed if the file is opened in a newer version of Excel. Learn more: https://go.microsoft.com/fwlink/?linkid=870924
Comment:
    Skv. FOB reglum þá á Þegill að borga flutningsgjaldið. En við borguðum fyrir hann 3.000 út úr banka kredit og hér bætum við 3.000 kr við skuldina hans debet.</t>
      </text>
    </comment>
    <comment ref="L14" authorId="13" shapeId="0" xr:uid="{FBD3607D-9E61-44AE-83C3-B9AF25C83AD9}">
      <text>
        <t>[Threaded comment]
Your version of Excel allows you to read this threaded comment; however, any edits to it will get removed if the file is opened in a newer version of Excel. Learn more: https://go.microsoft.com/fwlink/?linkid=870924
Comment:
    Vörur sem teknar eru út úr fyrirtækinu sem laun fara út úr Vörusölu kredit alveg eins og aðrar vörur sem seldar eru.</t>
      </text>
    </comment>
    <comment ref="S14" authorId="14" shapeId="0" xr:uid="{170E9D62-04A6-45CB-9237-6468DCC36003}">
      <text>
        <t>[Threaded comment]
Your version of Excel allows you to read this threaded comment; however, any edits to it will get removed if the file is opened in a newer version of Excel. Learn more: https://go.microsoft.com/fwlink/?linkid=870924
Comment:
    Launin hennar Stinu eru bæði greidd í peningum og í vörum. 12.000+14.000 = 26.000 sem færist hér á Vinnulaun debet.</t>
      </text>
    </comment>
    <comment ref="H16" authorId="15" shapeId="0" xr:uid="{094F3C8C-9DDE-489E-AD59-63F3692079C9}">
      <text>
        <t>[Threaded comment]
Your version of Excel allows you to read this threaded comment; however, any edits to it will get removed if the file is opened in a newer version of Excel. Learn more: https://go.microsoft.com/fwlink/?linkid=870924
Comment:
    Við tökum pening hér út úr bankanum kredit til að greiða skudina og vextina. 138.000+2.000 = 140.000</t>
      </text>
    </comment>
    <comment ref="O16" authorId="16" shapeId="0" xr:uid="{FC7515B4-E916-49EC-A338-CB32BB4DF744}">
      <text>
        <t>[Threaded comment]
Your version of Excel allows you to read this threaded comment; however, any edits to it will get removed if the file is opened in a newer version of Excel. Learn more: https://go.microsoft.com/fwlink/?linkid=870924
Comment:
    Hérna á viðskiptaskuldir debet sléttum við út skuldina okkar sem var 138.000 kr.
Vextirnir færast EKKI hér, þeir fara á vaxtagjaldareikning.</t>
      </text>
    </comment>
    <comment ref="X16" authorId="17" shapeId="0" xr:uid="{FB892125-54BF-49F8-A08F-C79B6FD3992C}">
      <text>
        <t>[Threaded comment]
Your version of Excel allows you to read this threaded comment; however, any edits to it will get removed if the file is opened in a newer version of Excel. Learn more: https://go.microsoft.com/fwlink/?linkid=870924
Comment:
    Við greiðum þessa vexi og þess vegna eru þeir vaxtagjöld og við færum á vaxtagjöld debet 2.000. Á móti tökum við peningin út úr bankanum kredit 2000.</t>
      </text>
    </comment>
    <comment ref="Q21" authorId="18" shapeId="0" xr:uid="{109DBAD2-98C8-4DE7-8C50-A02FA12F46D6}">
      <text>
        <t>[Threaded comment]
Your version of Excel allows you to read this threaded comment; however, any edits to it will get removed if the file is opened in a newer version of Excel. Learn more: https://go.microsoft.com/fwlink/?linkid=870924
Comment:
    Auglýsinguna hér færum við á kostnað debet og á móti á nýjan reikning sem heitir Einkareikningur debet.</t>
      </text>
    </comment>
    <comment ref="W21" authorId="19" shapeId="0" xr:uid="{66386EA0-C10A-431D-A367-E9E2E68B47F1}">
      <text>
        <t>[Threaded comment]
Your version of Excel allows you to read this threaded comment; however, any edits to it will get removed if the file is opened in a newer version of Excel. Learn more: https://go.microsoft.com/fwlink/?linkid=870924
Comment:
    Einkareikningurinn er fyrir það sem eigendur setja inn í fyrirtækið og það sem þeir taka út úr fyrirtækinu.
Við getum hugsað einkareikninginn eins og vasa eigandans. Hann tekur úr vasanum sínum og þá færum við að einkareikning kredit.
Hann setur í vasann sinn þá fæum við á einkareikning debet.</t>
      </text>
    </comment>
    <comment ref="Y21" authorId="20" shapeId="0" xr:uid="{62729804-13E5-49D8-81BF-1E892BD94F84}">
      <text>
        <t>[Threaded comment]
Your version of Excel allows you to read this threaded comment; however, any edits to it will get removed if the file is opened in a newer version of Excel. Learn more: https://go.microsoft.com/fwlink/?linkid=870924
Comment:
    Hér tekur eigandinn 14.000 úr eigin vasa og þvi færum við hér kredit á einkareikning og á móti færum við debet á kostnað þvi hann borgar auglýsingu.</t>
      </text>
    </comment>
    <comment ref="F24" authorId="21" shapeId="0" xr:uid="{DE50C059-2ABF-42B9-A078-DF85295BBCB8}">
      <text>
        <t xml:space="preserve">[Threaded comment]
Your version of Excel allows you to read this threaded comment; however, any edits to it will get removed if the file is opened in a newer version of Excel. Learn more: https://go.microsoft.com/fwlink/?linkid=870924
Comment:
    Samkvæmt FOB skilmálunum þá eigum við að borga þetta og við tökum peningin 2.500 kr hér út úr banka kredit og færum svo á móti á kostnað debt 2.500.
MUNA: Kostnaður vegna vörusölu færist á kostnað.
</t>
      </text>
    </comment>
    <comment ref="Q24" authorId="22" shapeId="0" xr:uid="{7A5A2B87-8358-48AB-B316-198B2984146F}">
      <text>
        <t>[Threaded comment]
Your version of Excel allows you to read this threaded comment; however, any edits to it will get removed if the file is opened in a newer version of Excel. Learn more: https://go.microsoft.com/fwlink/?linkid=870924
Comment:
    Kostnaður vegna vörusölu sem við eigum að borga færist á kostnað debet.</t>
      </text>
    </comment>
    <comment ref="G25" authorId="23" shapeId="0" xr:uid="{2A9C47B6-137C-4A9A-BE82-E0B57A28922D}">
      <text>
        <t>[Threaded comment]
Your version of Excel allows you to read this threaded comment; however, any edits to it will get removed if the file is opened in a newer version of Excel. Learn more: https://go.microsoft.com/fwlink/?linkid=870924
Comment:
    Hótelið greiðir okkur skuld sina 76.000 og vextina 600 kr = 76.600 sem eru lagðar inn á banka debet</t>
      </text>
    </comment>
    <comment ref="N25" authorId="24" shapeId="0" xr:uid="{2651F2D9-618C-4AC2-94EB-013D3F8D8F28}">
      <text>
        <t>[Threaded comment]
Your version of Excel allows you to read this threaded comment; however, any edits to it will get removed if the file is opened in a newer version of Excel. Learn more: https://go.microsoft.com/fwlink/?linkid=870924
Comment:
    Hér sléttum við út skuldina eða kröfuna á hendur Hótels Húsavik með því að færa 76.000 kr á viðskiptakröfur kredit.
Vextirnir færast EKKI hér, þeir færast á vaxtatekjureikning</t>
      </text>
    </comment>
    <comment ref="Y25" authorId="25" shapeId="0" xr:uid="{B41167F6-D59D-4608-8DF9-77630CBF9208}">
      <text>
        <t>[Threaded comment]
Your version of Excel allows you to read this threaded comment; however, any edits to it will get removed if the file is opened in a newer version of Excel. Learn more: https://go.microsoft.com/fwlink/?linkid=870924
Comment:
    Hér færum við vextina sem Hótel Húsavikur greiðir okkur, kredit á vaxtatekjur. Á móti færum við á banka debet.</t>
      </text>
    </comment>
    <comment ref="E26" authorId="26" shapeId="0" xr:uid="{B6029274-7B05-441E-9870-209C357462BA}">
      <text>
        <t>[Threaded comment]
Your version of Excel allows you to read this threaded comment; however, any edits to it will get removed if the file is opened in a newer version of Excel. Learn more: https://go.microsoft.com/fwlink/?linkid=870924
Comment:
    Við seljum vörur fyrir 30.000 kr en Elli tekur í sinn vasa 10.000.
30.000-10.000 = 20.000 kr eru þá eftir af andvirði sölunnar og fara þær í stjóðinn.</t>
      </text>
    </comment>
    <comment ref="L26" authorId="27" shapeId="0" xr:uid="{2054BB40-6EB9-4406-B9CE-27D67BA330C9}">
      <text>
        <t>[Threaded comment]
Your version of Excel allows you to read this threaded comment; however, any edits to it will get removed if the file is opened in a newer version of Excel. Learn more: https://go.microsoft.com/fwlink/?linkid=870924
Comment:
    Vörusalan er 30.000 og vörurnar fara hér kredit út úr vörusölu.</t>
      </text>
    </comment>
    <comment ref="X26" authorId="28" shapeId="0" xr:uid="{A867B77B-5CBF-4D98-8606-00456A0B0ACF}">
      <text>
        <t>[Threaded comment]
Your version of Excel allows you to read this threaded comment; however, any edits to it will get removed if the file is opened in a newer version of Excel. Learn more: https://go.microsoft.com/fwlink/?linkid=870924
Comment:
    Elli tekur 10.000 af vörusölunni úr eigin vasa og færum við þá upphæð hér á einkareikning debet.</t>
      </text>
    </comment>
    <comment ref="Q28" authorId="29" shapeId="0" xr:uid="{B09B3760-E239-4BDE-837F-41399ECA6BDC}">
      <text>
        <t>[Threaded comment]
Your version of Excel allows you to read this threaded comment; however, any edits to it will get removed if the file is opened in a newer version of Excel. Learn more: https://go.microsoft.com/fwlink/?linkid=870924
Comment:
    Kostnaður vegna vörusölu færist á kostnað debet og þvi færum við hér 3.000 kr sem við greiddum í flutningsgjald.
Skv. CIF skilmálunum eigum við að borga það.</t>
      </text>
    </comment>
    <comment ref="F29" authorId="30" shapeId="0" xr:uid="{B9EFACED-1A9D-4CD0-8CF3-E01F7F573DC0}">
      <text>
        <t>[Threaded comment]
Your version of Excel allows you to read this threaded comment; however, any edits to it will get removed if the file is opened in a newer version of Excel. Learn more: https://go.microsoft.com/fwlink/?linkid=870924
Comment:
    Við leggjum við saman debet tölurnar og drögum frá kredit tölurnar = Peningurinn sem er til í sjóðnum. 
Þá sjáum við að það eru eftir 18.700 og við skiljum 1.000 kr af þvi eftir inni í sjóðnum en tökum restina út 17.700 kr kredit og færum í debet á banka.</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tc={21133A67-52EE-4BD0-8A43-ACA4829C9E75}</author>
    <author>tc={EC341367-D25C-4019-9656-DA64A8C26320}</author>
    <author>tc={931F0424-2FD3-4401-A03D-9D7D7DE53FFC}</author>
    <author>tc={697D8D8E-C8EF-4EFD-A6D1-10257B3DD263}</author>
    <author>tc={10273046-DB03-4459-905D-3451A2E9E617}</author>
    <author>tc={5E1034FC-85F9-4B83-BA89-C197F1C6A297}</author>
    <author>tc={CE2F89E6-AE4A-4C24-A789-FF2FC95FA6A0}</author>
    <author>tc={91ED1C12-5F6C-4BC7-B22F-2B8A96723AF6}</author>
    <author>tc={400BA090-D82F-47B7-8378-FE6470160907}</author>
    <author>tc={AE0F7622-A1D3-40A8-B8BE-1EBCC7A7C326}</author>
    <author>tc={20C6A5D6-5CA8-4ABA-A94B-2E2E49E0993F}</author>
    <author>tc={E4E29740-D0DA-46EB-96D4-B32E9F1FB979}</author>
    <author>tc={1978ABAB-0491-4228-8893-D0A4B97E5340}</author>
    <author>tc={11781D2D-2DBC-4F0C-9A78-61D28CEF16FD}</author>
    <author>tc={032970CD-B2B5-4D0D-BDEC-8AF9B51E7306}</author>
    <author>tc={8906FE2C-BCEA-4D3C-8D35-B6D13CDED149}</author>
    <author>tc={9D294CCC-9BFB-495D-A3A8-EE1E69BFE571}</author>
  </authors>
  <commentList>
    <comment ref="F6" authorId="0" shapeId="0" xr:uid="{21133A67-52EE-4BD0-8A43-ACA4829C9E75}">
      <text>
        <t>[Threaded comment]
Your version of Excel allows you to read this threaded comment; however, any edits to it will get removed if the file is opened in a newer version of Excel. Learn more: https://go.microsoft.com/fwlink/?linkid=870924
Comment:
    Debet frá fyrra timabili + debet úr prófjöfnuði</t>
      </text>
    </comment>
    <comment ref="G6" authorId="1" shapeId="0" xr:uid="{EC341367-D25C-4019-9656-DA64A8C26320}">
      <text>
        <t>[Threaded comment]
Your version of Excel allows you to read this threaded comment; however, any edits to it will get removed if the file is opened in a newer version of Excel. Learn more: https://go.microsoft.com/fwlink/?linkid=870924
Comment:
    Kredit frá fyrra tímabili+kredit prófjöfnuður</t>
      </text>
    </comment>
    <comment ref="H6" authorId="2" shapeId="0" xr:uid="{931F0424-2FD3-4401-A03D-9D7D7DE53FFC}">
      <text>
        <t>[Threaded comment]
Your version of Excel allows you to read this threaded comment; however, any edits to it will get removed if the file is opened in a newer version of Excel. Learn more: https://go.microsoft.com/fwlink/?linkid=870924
Comment:
    Reikna mismunin á debet og kredit í viðskiptajöfnuðinum. Draga lægri töluna frá hærri tölunni og mismunurinn kemur þeim megin sem hærri talan er.
Dæmi: debet 10.000-6.000 kredit = 4.000 debet megin</t>
      </text>
    </comment>
    <comment ref="I6" authorId="3" shapeId="0" xr:uid="{697D8D8E-C8EF-4EFD-A6D1-10257B3DD263}">
      <text>
        <t xml:space="preserve">[Threaded comment]
Your version of Excel allows you to read this threaded comment; however, any edits to it will get removed if the file is opened in a newer version of Excel. Learn more: https://go.microsoft.com/fwlink/?linkid=870924
Comment:
    Reikna mismunin á debet og kredit í viðskiptajöfnuðinum. Draga lægri töluna frá hærri tölunni og mismunurinn kemur þeim megin sem hærri talan er.
Dæmi: kredit 15.000-12.000 debet = 3.000 kredit megin
</t>
      </text>
    </comment>
    <comment ref="L7" authorId="4" shapeId="0" xr:uid="{10273046-DB03-4459-905D-3451A2E9E617}">
      <text>
        <t xml:space="preserve">[Threaded comment]
Your version of Excel allows you to read this threaded comment; however, any edits to it will get removed if the file is opened in a newer version of Excel. Learn more: https://go.microsoft.com/fwlink/?linkid=870924
Comment:
    Vörukaup debet-Vörukaup kredit = Vörunotkun sem við færum við hér.
Þetta eru vörurnar sem fóru út úr fyrirtækinu í febrúar á verðinu sem við keyptum þær inn á (kostnaðarverði)
</t>
      </text>
    </comment>
    <comment ref="M8" authorId="5" shapeId="0" xr:uid="{5E1034FC-85F9-4B83-BA89-C197F1C6A297}">
      <text>
        <t>[Threaded comment]
Your version of Excel allows you to read this threaded comment; however, any edits to it will get removed if the file is opened in a newer version of Excel. Learn more: https://go.microsoft.com/fwlink/?linkid=870924
Comment:
    Vörusalan eru tekjurnar okkar og færist því hér</t>
      </text>
    </comment>
    <comment ref="J9" authorId="6" shapeId="0" xr:uid="{CE2F89E6-AE4A-4C24-A789-FF2FC95FA6A0}">
      <text>
        <t>[Threaded comment]
Your version of Excel allows you to read this threaded comment; however, any edits to it will get removed if the file is opened in a newer version of Excel. Learn more: https://go.microsoft.com/fwlink/?linkid=870924
Comment:
    Viðskiptakröfur eru eignir þvi kaupendurnir hafa ekki greitt okkur enn fyrir þær.</t>
      </text>
    </comment>
    <comment ref="L11" authorId="7" shapeId="0" xr:uid="{91ED1C12-5F6C-4BC7-B22F-2B8A96723AF6}">
      <text>
        <t>[Threaded comment]
Your version of Excel allows you to read this threaded comment; however, any edits to it will get removed if the file is opened in a newer version of Excel. Learn more: https://go.microsoft.com/fwlink/?linkid=870924
Comment:
    Kostnaður eru alls konar reikningar sem við borgum: simi, auglýsingar o.fl. og eru þvi gjöld.</t>
      </text>
    </comment>
    <comment ref="L12" authorId="8" shapeId="0" xr:uid="{400BA090-D82F-47B7-8378-FE6470160907}">
      <text>
        <t>[Threaded comment]
Your version of Excel allows you to read this threaded comment; however, any edits to it will get removed if the file is opened in a newer version of Excel. Learn more: https://go.microsoft.com/fwlink/?linkid=870924
Comment:
    Vinnulaun eru færð á gjöld þvi við (fyrirtækið) þurfum að borga starfsfólki laun)</t>
      </text>
    </comment>
    <comment ref="J16" authorId="9" shapeId="0" xr:uid="{AE0F7622-A1D3-40A8-B8BE-1EBCC7A7C326}">
      <text>
        <t xml:space="preserve">[Threaded comment]
Your version of Excel allows you to read this threaded comment; however, any edits to it will get removed if the file is opened in a newer version of Excel. Learn more: https://go.microsoft.com/fwlink/?linkid=870924
Comment:
    Vörubirgðir eru gefnar upp í verkefninu.
Við eigum þetta í vörum í fyrirtækinu okkar og því fer þetta i eignir
</t>
      </text>
    </comment>
    <comment ref="O16" authorId="10" shapeId="0" xr:uid="{20C6A5D6-5CA8-4ABA-A94B-2E2E49E0993F}">
      <text>
        <t>[Threaded comment]
Your version of Excel allows you to read this threaded comment; however, any edits to it will get removed if the file is opened in a newer version of Excel. Learn more: https://go.microsoft.com/fwlink/?linkid=870924
Comment:
    Eigið fe færist alltaf á eigið fé kredit!</t>
      </text>
    </comment>
    <comment ref="L19" authorId="11" shapeId="0" xr:uid="{E4E29740-D0DA-46EB-96D4-B32E9F1FB979}">
      <text>
        <t>[Threaded comment]
Your version of Excel allows you to read this threaded comment; however, any edits to it will get removed if the file is opened in a newer version of Excel. Learn more: https://go.microsoft.com/fwlink/?linkid=870924
Comment:
    Ef það er hagnaður þá færum við hann svona: Hér inn debet og  svo inn á eigið fé kredit.</t>
      </text>
    </comment>
    <comment ref="M19" authorId="12" shapeId="0" xr:uid="{1978ABAB-0491-4228-8893-D0A4B97E5340}">
      <text>
        <t>[Threaded comment]
Your version of Excel allows you to read this threaded comment; however, any edits to it will get removed if the file is opened in a newer version of Excel. Learn more: https://go.microsoft.com/fwlink/?linkid=870924
Comment:
    Ef gjöld eða hærri en tekjur þá er tap og við færum það svona: Kredit á rekstrarreikning og debet inn á eigið fé.</t>
      </text>
    </comment>
    <comment ref="N19" authorId="13" shapeId="0" xr:uid="{11781D2D-2DBC-4F0C-9A78-61D28CEF16FD}">
      <text>
        <t>[Threaded comment]
Your version of Excel allows you to read this threaded comment; however, any edits to it will get removed if the file is opened in a newer version of Excel. Learn more: https://go.microsoft.com/fwlink/?linkid=870924
Comment:
    Ef það er tap þá færist það hér</t>
      </text>
    </comment>
    <comment ref="O19" authorId="14" shapeId="0" xr:uid="{032970CD-B2B5-4D0D-BDEC-8AF9B51E7306}">
      <text>
        <t>[Threaded comment]
Your version of Excel allows you to read this threaded comment; however, any edits to it will get removed if the file is opened in a newer version of Excel. Learn more: https://go.microsoft.com/fwlink/?linkid=870924
Comment:
    Ef það er hagnaður þá færist hann hér</t>
      </text>
    </comment>
    <comment ref="K20" authorId="15" shapeId="0" xr:uid="{8906FE2C-BCEA-4D3C-8D35-B6D13CDED149}">
      <text>
        <t>[Threaded comment]
Your version of Excel allows you to read this threaded comment; however, any edits to it will get removed if the file is opened in a newer version of Excel. Learn more: https://go.microsoft.com/fwlink/?linkid=870924
Comment:
    Hér færist eigið fé í lok timabilsins</t>
      </text>
    </comment>
    <comment ref="N20" authorId="16" shapeId="0" xr:uid="{9D294CCC-9BFB-495D-A3A8-EE1E69BFE571}">
      <text>
        <t>[Threaded comment]
Your version of Excel allows you to read this threaded comment; however, any edits to it will get removed if the file is opened in a newer version of Excel. Learn more: https://go.microsoft.com/fwlink/?linkid=870924
Comment:
    Nú finnum við eigið fé í lok mánaðarins:
Kredit-Debet = eigið fé í lokin.
Færum þessa upphæð debet í eigið fé og svo kredit inn á skuldir á efnahagsreikningi.</t>
      </text>
    </comment>
  </commentList>
</comments>
</file>

<file path=xl/sharedStrings.xml><?xml version="1.0" encoding="utf-8"?>
<sst xmlns="http://schemas.openxmlformats.org/spreadsheetml/2006/main" count="744" uniqueCount="286">
  <si>
    <t>Dags.</t>
  </si>
  <si>
    <t>Texti</t>
  </si>
  <si>
    <t>Nr.</t>
  </si>
  <si>
    <t>Aðalupph.</t>
  </si>
  <si>
    <t>Banki</t>
  </si>
  <si>
    <t>Vörukaup</t>
  </si>
  <si>
    <t>Vörusala</t>
  </si>
  <si>
    <t>Viðskiptakröfur</t>
  </si>
  <si>
    <t>Viðskiptaskuldir</t>
  </si>
  <si>
    <t>Kostnaður</t>
  </si>
  <si>
    <t>Vinnulaun</t>
  </si>
  <si>
    <t>Eigið fé</t>
  </si>
  <si>
    <t>Ýmsir reikningar</t>
  </si>
  <si>
    <t>Debet</t>
  </si>
  <si>
    <t>Kredit</t>
  </si>
  <si>
    <t>Nafn</t>
  </si>
  <si>
    <t>Prófjöfnuður</t>
  </si>
  <si>
    <t>Eignir</t>
  </si>
  <si>
    <t>Skuldir</t>
  </si>
  <si>
    <t>Tekjur</t>
  </si>
  <si>
    <t>Samtals</t>
  </si>
  <si>
    <t xml:space="preserve">Eigið fé </t>
  </si>
  <si>
    <t>2. jan</t>
  </si>
  <si>
    <t>Stofnframlag</t>
  </si>
  <si>
    <t>3. jan</t>
  </si>
  <si>
    <t>4. jan</t>
  </si>
  <si>
    <t>5. jan</t>
  </si>
  <si>
    <t>6. jan</t>
  </si>
  <si>
    <t>9. jan</t>
  </si>
  <si>
    <t>11. jan</t>
  </si>
  <si>
    <t>12. jan</t>
  </si>
  <si>
    <t>13. jan</t>
  </si>
  <si>
    <t>15. jan</t>
  </si>
  <si>
    <t>19.jan</t>
  </si>
  <si>
    <t>21. jan</t>
  </si>
  <si>
    <t>24. jan</t>
  </si>
  <si>
    <t>25. jan</t>
  </si>
  <si>
    <t>31. jan</t>
  </si>
  <si>
    <t>Vörukaup-staðgreiðsla</t>
  </si>
  <si>
    <t>Vörukaup-gjaldfrestur</t>
  </si>
  <si>
    <t>Greidd auglýsing</t>
  </si>
  <si>
    <t>Staðgreiðslusala</t>
  </si>
  <si>
    <t>Vörusala út í reikning</t>
  </si>
  <si>
    <t>Gr. Skuld frá 4. jan.</t>
  </si>
  <si>
    <t>Staðgreiðsla</t>
  </si>
  <si>
    <t>Anna í Ö gr. Sk. Frá 9. jan</t>
  </si>
  <si>
    <t>Gr. laun</t>
  </si>
  <si>
    <t>Vörukaup út í reikn.</t>
  </si>
  <si>
    <t>Gr.skuld frá 11. jan.</t>
  </si>
  <si>
    <t>Staðgr.sala</t>
  </si>
  <si>
    <t>Efnahagsreikningur</t>
  </si>
  <si>
    <t>Rekstrarreikningur</t>
  </si>
  <si>
    <t>Kostnaðarreikn.</t>
  </si>
  <si>
    <t>1. feb.</t>
  </si>
  <si>
    <t>Gr. Skuld við V.V</t>
  </si>
  <si>
    <t>2. feb.</t>
  </si>
  <si>
    <t>Vöruk. út í reikn.N.N</t>
  </si>
  <si>
    <t>3. feb.</t>
  </si>
  <si>
    <t>4. feb.</t>
  </si>
  <si>
    <t>BB. gr.skuld</t>
  </si>
  <si>
    <t>Skilum vörum</t>
  </si>
  <si>
    <t>Vörukaup staðgr.</t>
  </si>
  <si>
    <t>5. feb.</t>
  </si>
  <si>
    <t>Gr. Símareikning</t>
  </si>
  <si>
    <t>8. feb.</t>
  </si>
  <si>
    <t>9. feb.</t>
  </si>
  <si>
    <t>Vörusala gegn gj.fr.</t>
  </si>
  <si>
    <t>10.feb.</t>
  </si>
  <si>
    <t>Gr. Laun</t>
  </si>
  <si>
    <t>11. feb,</t>
  </si>
  <si>
    <t>Gr.auglýsing</t>
  </si>
  <si>
    <t>12. feb.</t>
  </si>
  <si>
    <t>V-kaup út í reikn.</t>
  </si>
  <si>
    <t>15. feb.</t>
  </si>
  <si>
    <t>Bókara gr. Laun</t>
  </si>
  <si>
    <t>16. feb.</t>
  </si>
  <si>
    <t>Vöruk. G.G</t>
  </si>
  <si>
    <t>17. feb.</t>
  </si>
  <si>
    <t>Guðm.kjör gr. Skuld</t>
  </si>
  <si>
    <t>18. feb.</t>
  </si>
  <si>
    <t>19. feb.</t>
  </si>
  <si>
    <t>22. feb.</t>
  </si>
  <si>
    <t>Gr. Skuld við N.N.</t>
  </si>
  <si>
    <t>24. feb.</t>
  </si>
  <si>
    <t>25. feb.</t>
  </si>
  <si>
    <t>V.J. Gr.skuld</t>
  </si>
  <si>
    <t>28. feb.</t>
  </si>
  <si>
    <t>Gr. Umbúðakostn.</t>
  </si>
  <si>
    <t>Reikningar</t>
  </si>
  <si>
    <t>Verkefni 2 Dagbók</t>
  </si>
  <si>
    <t>Vörunotkun:</t>
  </si>
  <si>
    <t>Vörurnar sem við skiluðum</t>
  </si>
  <si>
    <t>Vörukaup mánaðarins</t>
  </si>
  <si>
    <t>Vörubirgðir í lokin</t>
  </si>
  <si>
    <t>Vörunotkun</t>
  </si>
  <si>
    <t>færist í gjöld þar sem við þurftum að borga</t>
  </si>
  <si>
    <t>þetta fyrir vörurnar þegar við keyptum þær</t>
  </si>
  <si>
    <t>inn í fyrirtækið</t>
  </si>
  <si>
    <t>Vörubirgðir: Upphæðin er gefin á bls. 15 í kennslubókinni og færist á eignir</t>
  </si>
  <si>
    <r>
      <rPr>
        <b/>
        <sz val="10"/>
        <color rgb="FF000000"/>
        <rFont val="Arial"/>
        <family val="2"/>
      </rPr>
      <t>Viðskiptakröfur</t>
    </r>
    <r>
      <rPr>
        <sz val="10"/>
        <color rgb="FF000000"/>
        <rFont val="Arial"/>
      </rPr>
      <t xml:space="preserve"> = Þeir sem skulda okkur</t>
    </r>
  </si>
  <si>
    <r>
      <rPr>
        <b/>
        <sz val="10"/>
        <color rgb="FF000000"/>
        <rFont val="Arial"/>
        <family val="2"/>
      </rPr>
      <t>Viðskiptaskuldir</t>
    </r>
    <r>
      <rPr>
        <sz val="10"/>
        <color rgb="FF000000"/>
        <rFont val="Arial"/>
      </rPr>
      <t xml:space="preserve"> = Við skuldum</t>
    </r>
  </si>
  <si>
    <t>Finna hagnað:</t>
  </si>
  <si>
    <t>Tekjur - Gjöld = Hagnaður eða tap</t>
  </si>
  <si>
    <t>Ef útkoman er í plús þá er hagnaður, ef hún er í mínus þá er tap.</t>
  </si>
  <si>
    <t>Hagnaðurinn færist á gjöld og þá á að vera sama niðurstaðan úr gjöldum og tekjum.</t>
  </si>
  <si>
    <t>Og svo setjum við hagnaðinn á kredit eigið fé.</t>
  </si>
  <si>
    <t>Ganga frá bókhaldi mánaðarins:</t>
  </si>
  <si>
    <t>Leggjum saman eigið fé kredit og hagnaðinn og færum debet á eigið fé og inn á skuldir</t>
  </si>
  <si>
    <t>850.000 eigið fé + 91.000 hagnaður = 941.000 kr.</t>
  </si>
  <si>
    <t>Svo reiknum við niður úr öllum reikningunum.</t>
  </si>
  <si>
    <t>Seljum vörur gegn staðgreiðslu</t>
  </si>
  <si>
    <t>Greiðum skuld frá 12. feb</t>
  </si>
  <si>
    <t>Seljum vörur á reikning til Helga + FOB</t>
  </si>
  <si>
    <t>Verslun Jónasar greiðir afgang af skuld</t>
  </si>
  <si>
    <t>Borgum húsæði</t>
  </si>
  <si>
    <t>Greiðum skuld frá 16. feb</t>
  </si>
  <si>
    <t>Kaupum vörur frá Englandi og borgum FOB</t>
  </si>
  <si>
    <t>Helgi skilar okkur vörum</t>
  </si>
  <si>
    <t>Seljum vörur gegn gjaldfresti til Ögra</t>
  </si>
  <si>
    <t>Kaupum vörur gegn gjaldfresti</t>
  </si>
  <si>
    <t>Helgi greiðir afgang af skuld sinni</t>
  </si>
  <si>
    <t>Greiðum fyrir auglýsingar</t>
  </si>
  <si>
    <t>Seljum allar vörur frá Sauðárkrók + 25% álegning</t>
  </si>
  <si>
    <t>Elli tekur út laun</t>
  </si>
  <si>
    <t>1. mars</t>
  </si>
  <si>
    <t>2. mars</t>
  </si>
  <si>
    <t>3. mars</t>
  </si>
  <si>
    <t>4. mars</t>
  </si>
  <si>
    <t>5. mars</t>
  </si>
  <si>
    <t>8. mars</t>
  </si>
  <si>
    <t>9. mars</t>
  </si>
  <si>
    <t>10. mars</t>
  </si>
  <si>
    <t>11. mars</t>
  </si>
  <si>
    <t>12. mars</t>
  </si>
  <si>
    <t>13. mars</t>
  </si>
  <si>
    <t>14. mars</t>
  </si>
  <si>
    <t>17. mars</t>
  </si>
  <si>
    <t>18. mars</t>
  </si>
  <si>
    <t>22. mars</t>
  </si>
  <si>
    <t>31. mars</t>
  </si>
  <si>
    <t>4. feb. Við skilum gölluðu vörunum með því að færa þær kredit á vörukaup (bakfærum) og svo minnkum við skuldina okkar um sömu upphæð</t>
  </si>
  <si>
    <t>Vörukaup kredit 60.000 og viðskiptaskuldir debet 60.000</t>
  </si>
  <si>
    <t xml:space="preserve">15. feb. </t>
  </si>
  <si>
    <t>Bókarinn er ekki fastur starfsmaður fyrirtækisins og því fara launin hans inn á kostnað.</t>
  </si>
  <si>
    <t>Banki kredit 7.000 og kostnaður debet 7.000</t>
  </si>
  <si>
    <t>Við færum vörukaupin 80.000 á vörukaup debet.</t>
  </si>
  <si>
    <t>Borgum út úr banka kredit 40.000 og skuldum restina með því að setja á viðskiptaskuldir kredit 40.000</t>
  </si>
  <si>
    <t>Verslun Jónasar er að borga okkur það sem hún skuldaði okkur.</t>
  </si>
  <si>
    <t>Færum 40.000 á viðskiptakröfur kredit og peningurinn sem við fáum fer inn í bankann debet</t>
  </si>
  <si>
    <t>Umbúðakostnað setjum við á kostnað debet og borgum út úr banka kredit.</t>
  </si>
  <si>
    <t>Verkefni 3 Reikningsjöfnuður</t>
  </si>
  <si>
    <t>Verkefni 3 dagbók</t>
  </si>
  <si>
    <t>Vörubirgðir: Upphæðin er gefin á bls. 17 í kennslubókinni og færist á eignir, 140.000</t>
  </si>
  <si>
    <t>Vörukaup úr dagbókinni</t>
  </si>
  <si>
    <t>941.000 eigið fé + 141.000 hagnaður = 1.082.000 kr.</t>
  </si>
  <si>
    <t>Kennslumyndband um FOB og CIF</t>
  </si>
  <si>
    <t>Kostnaður sem kaupandi borgar skv. FOB og CIF skilmálum</t>
  </si>
  <si>
    <t>bætist við vörukaupin (færist á vörukaup debet) og er greitt út úr banka kredit.</t>
  </si>
  <si>
    <t>Kostnaður vegna vörusölu sem seljandi greiðir færist á kostnað debet og banka kredit.</t>
  </si>
  <si>
    <t>FOB og CIF skýringarmynd</t>
  </si>
  <si>
    <t>Kennslumyndband með sýnidæmum um FOB og CIF færslur</t>
  </si>
  <si>
    <t>Verkefni 4 dagbók</t>
  </si>
  <si>
    <t>1. apríl</t>
  </si>
  <si>
    <t>Gr. Skuld við SS frá 13. mars</t>
  </si>
  <si>
    <t>Gr. Bókara laun</t>
  </si>
  <si>
    <t>2. apríl</t>
  </si>
  <si>
    <t>3. apríl</t>
  </si>
  <si>
    <t>Gr. Húsaleiga</t>
  </si>
  <si>
    <t>4. april</t>
  </si>
  <si>
    <t>5. apríl</t>
  </si>
  <si>
    <t>Gr. Rafmagn og hita</t>
  </si>
  <si>
    <t>8. apríl</t>
  </si>
  <si>
    <t>Vörukaup út í reikning CIF</t>
  </si>
  <si>
    <t xml:space="preserve">9. apríl </t>
  </si>
  <si>
    <t>Greiðum kostnað</t>
  </si>
  <si>
    <t>10. apríl</t>
  </si>
  <si>
    <t>Hótel Kópavogs gr. Skuld sína</t>
  </si>
  <si>
    <t>Seldar vörur á reikning til Hótel Kópavogs</t>
  </si>
  <si>
    <t>11. apríl</t>
  </si>
  <si>
    <t>Vörusala út í reikn. Arakjör</t>
  </si>
  <si>
    <t>Gr. Kostnað vegna vörusölunnar</t>
  </si>
  <si>
    <t>12. apríl</t>
  </si>
  <si>
    <t>Gr. Auglýsingu</t>
  </si>
  <si>
    <t>13. apríl</t>
  </si>
  <si>
    <t>Vörusala út í reikn.til Heilsuræ</t>
  </si>
  <si>
    <t>14. apríl</t>
  </si>
  <si>
    <t>Arakjör greiðir skuld sína</t>
  </si>
  <si>
    <t>17. apríl</t>
  </si>
  <si>
    <t>Gr. Skuld við SS frá 9. apríl</t>
  </si>
  <si>
    <t>18. apríl</t>
  </si>
  <si>
    <t>21. apríl</t>
  </si>
  <si>
    <t>Vörukaup gegn gjaldfr.SS</t>
  </si>
  <si>
    <t>"</t>
  </si>
  <si>
    <t>23. apríl</t>
  </si>
  <si>
    <t>Heilsur.H skilar vörum og gr.sk.</t>
  </si>
  <si>
    <t>25. apríl</t>
  </si>
  <si>
    <t>Vörusala til Hótel Kópav ut i reikn.</t>
  </si>
  <si>
    <t>30. apríl</t>
  </si>
  <si>
    <t>Vörukaup frá SS g.gjaldfresti</t>
  </si>
  <si>
    <t>FOB. Gr.fl.gj., trygg. og heimk.</t>
  </si>
  <si>
    <t>Nýtið ykkur leiðbeiningarnar í fjólubláu þríhyrningunum.</t>
  </si>
  <si>
    <t>Verkefni 5 Dagbók</t>
  </si>
  <si>
    <t>Sjóður</t>
  </si>
  <si>
    <t>Vaxtagj.</t>
  </si>
  <si>
    <t>Einkar.</t>
  </si>
  <si>
    <t>Vaxtagjöld</t>
  </si>
  <si>
    <t>Vaxtatekjur</t>
  </si>
  <si>
    <t>1. Maí</t>
  </si>
  <si>
    <t>11. maí</t>
  </si>
  <si>
    <t>10. maí</t>
  </si>
  <si>
    <t>12. maí</t>
  </si>
  <si>
    <t>2. maí</t>
  </si>
  <si>
    <t>3. maí</t>
  </si>
  <si>
    <t>5. maí</t>
  </si>
  <si>
    <t>6. maí</t>
  </si>
  <si>
    <t>9. maí</t>
  </si>
  <si>
    <t>4. maí</t>
  </si>
  <si>
    <t>15. maí</t>
  </si>
  <si>
    <t>16. maí</t>
  </si>
  <si>
    <t>17. maí</t>
  </si>
  <si>
    <t>18. maí</t>
  </si>
  <si>
    <t>19. maí</t>
  </si>
  <si>
    <t>21. maí</t>
  </si>
  <si>
    <t>22. maí</t>
  </si>
  <si>
    <t>24. maí</t>
  </si>
  <si>
    <t>27. maí</t>
  </si>
  <si>
    <t>30. maí</t>
  </si>
  <si>
    <t>V-sala til Hótel H. FoB</t>
  </si>
  <si>
    <t>Gr. Akstur að skipshlið</t>
  </si>
  <si>
    <t>Gr. Sv. Skuld frá 21. apr</t>
  </si>
  <si>
    <t>Gjöld</t>
  </si>
  <si>
    <t>Inn í fyrirt.</t>
  </si>
  <si>
    <t>Út úr fyrirt.</t>
  </si>
  <si>
    <t>Hótel K. Gr.sk.frá 25. aprþ</t>
  </si>
  <si>
    <t>Vaxtatekj.</t>
  </si>
  <si>
    <t>V-sala til Þengis FOB</t>
  </si>
  <si>
    <t>Gr. Flutningsgjald</t>
  </si>
  <si>
    <t>Laun Stína</t>
  </si>
  <si>
    <t>Vöruskaup gegn staðgr.</t>
  </si>
  <si>
    <t>Gr. Sk. Við Sjóefnav.</t>
  </si>
  <si>
    <t>Vöruk. Frá SS út í reikn.</t>
  </si>
  <si>
    <t>Gr. Prentun</t>
  </si>
  <si>
    <t>Þengill gr. Skuld 9. maí</t>
  </si>
  <si>
    <t>Eigandi gr. Augl.</t>
  </si>
  <si>
    <t>Einkareik.</t>
  </si>
  <si>
    <t>V-sala til Ögra gjaldfr.</t>
  </si>
  <si>
    <t>Hótel H. Gr. Sk.+vext.</t>
  </si>
  <si>
    <t>Staðgr.sala og einkar.</t>
  </si>
  <si>
    <t>Vörusala CIF H.Hólmav.</t>
  </si>
  <si>
    <t>Peningur lagður i banka</t>
  </si>
  <si>
    <t>Einkareikningur</t>
  </si>
  <si>
    <t>420.000 Vörusala/1.40 (álagningin) =</t>
  </si>
  <si>
    <t>Svona finnum við vörunotkunina: Við tökum álagninguna af vörusölunni. Í verkefninu er okkur sagt að álagning sé 40%</t>
  </si>
  <si>
    <t>Svona finnum við Vörubirgðir í lokin: Vörukaup debet - Vörunoktun = Vörubirgðir í lokin</t>
  </si>
  <si>
    <t>Eignir og skuldir frá fyrri mán.</t>
  </si>
  <si>
    <t>Niðurstöður úr dagbókinni</t>
  </si>
  <si>
    <t>debet+debet</t>
  </si>
  <si>
    <t>kredit+kredit</t>
  </si>
  <si>
    <t>Flutt frá fyrra tímabili</t>
  </si>
  <si>
    <t>Viðskiptajöfnuður</t>
  </si>
  <si>
    <t>Mismunur</t>
  </si>
  <si>
    <t>Að færa á efnagsreikning, rekstrarreikning og eigið fé:</t>
  </si>
  <si>
    <t>Finnið mismuninn á debet og kredit í prófjöfnuðinum og færið á eignir, skuldir, gjöld, tekjur</t>
  </si>
  <si>
    <t>Dragið lægri töluna frá hærri tölunni og færið mismuninn.</t>
  </si>
  <si>
    <t>Dæmi: Banki debet 1000 kr - banki kredit 300 kr = 700 kr eigum við eftir í banka og færum upphæðina í eignir</t>
  </si>
  <si>
    <t>Vinnulaunareikn.</t>
  </si>
  <si>
    <t>Vörubirgðir í lok tímabils</t>
  </si>
  <si>
    <t>Hagnaður/Tap flutt á eigið fé</t>
  </si>
  <si>
    <t>Eigið fé flutt á efnahagsreikning</t>
  </si>
  <si>
    <r>
      <rPr>
        <b/>
        <sz val="10"/>
        <color rgb="FF000000"/>
        <rFont val="Arial"/>
        <family val="2"/>
      </rPr>
      <t>Hagnað eða tap</t>
    </r>
    <r>
      <rPr>
        <sz val="10"/>
        <color rgb="FF000000"/>
        <rFont val="Arial"/>
        <family val="2"/>
      </rPr>
      <t xml:space="preserve"> finnum við svona: Tekjur - Gjöld = Hagnaður eða tap.</t>
    </r>
  </si>
  <si>
    <t>Svona finnum við Viðskiptajöfnuð:</t>
  </si>
  <si>
    <t>Flutt frá fyrra tímabili debet + Prófjöfnuður debet = Viðskiptajöfnuður debet</t>
  </si>
  <si>
    <t>Flutt frá fyrra tímabili kredit + Prófjöfnuður kredit = Viðskiptajöfnuður kredit</t>
  </si>
  <si>
    <t>Svona finnum við Mismuninn</t>
  </si>
  <si>
    <t>Reikna mismunin á debet og kredit í viðskiptajöfnuðinum. Draga lægri töluna frá hærri tölunni og mismunurinn kemur þeim megin sem hærri talan er.</t>
  </si>
  <si>
    <t>Dæmi: debet 10.000-6.000 kredit = 4.000 debet megin</t>
  </si>
  <si>
    <t>Dæmi: kredit 15.000-12.000 debet = 3.000 kredit megin</t>
  </si>
  <si>
    <t>Verk. 1</t>
  </si>
  <si>
    <t>Verk. 2</t>
  </si>
  <si>
    <t xml:space="preserve">Reikna mismunin á debet og kredit í viðskiptajöfnuðinum: </t>
  </si>
  <si>
    <t>Draga lægri töluna frá hærri tölunni og mismunurinn kemur þeim megin sem hærri talan er.</t>
  </si>
  <si>
    <r>
      <rPr>
        <sz val="10"/>
        <color theme="3" tint="0.249977111117893"/>
        <rFont val="Arial"/>
        <family val="2"/>
      </rPr>
      <t>færist í gjöld</t>
    </r>
    <r>
      <rPr>
        <sz val="10"/>
        <color rgb="FFFF0000"/>
        <rFont val="Arial"/>
        <family val="2"/>
      </rPr>
      <t xml:space="preserve"> </t>
    </r>
    <r>
      <rPr>
        <sz val="10"/>
        <rFont val="Arial"/>
        <family val="2"/>
      </rPr>
      <t>þar sem við þurftum að borga</t>
    </r>
  </si>
  <si>
    <t>Verk. 3</t>
  </si>
  <si>
    <t>Verk. 4</t>
  </si>
  <si>
    <t>Verk. 5</t>
  </si>
  <si>
    <t>Bókfærsla I - Sýniverkefni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</si>
</sst>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d\,mmm\,yy"/>
    <numFmt numFmtId="165" formatCode="_(* #,##0_);_(* \(#,##0\);_(* &quot;-&quot;??_);_(@_)"/>
  </numFmts>
  <fonts count="29" x14ac:knownFonts="1">
    <font>
      <sz val="10"/>
      <color rgb="FF000000"/>
      <name val="Arial"/>
    </font>
    <font>
      <sz val="10"/>
      <name val="Arial"/>
    </font>
    <font>
      <b/>
      <sz val="12"/>
      <name val="Arial"/>
    </font>
    <font>
      <b/>
      <sz val="10"/>
      <name val="Arial"/>
    </font>
    <font>
      <b/>
      <sz val="12"/>
      <name val="Arial"/>
      <family val="2"/>
    </font>
    <font>
      <b/>
      <sz val="10"/>
      <name val="Arial"/>
      <family val="2"/>
    </font>
    <font>
      <sz val="10"/>
      <color rgb="FF000000"/>
      <name val="Arial"/>
    </font>
    <font>
      <sz val="10"/>
      <name val="Arial"/>
      <family val="2"/>
    </font>
    <font>
      <sz val="11"/>
      <name val="Arial"/>
      <family val="2"/>
    </font>
    <font>
      <sz val="11"/>
      <color rgb="FF000000"/>
      <name val="Arial"/>
      <family val="2"/>
    </font>
    <font>
      <b/>
      <sz val="11"/>
      <name val="Arial"/>
      <family val="2"/>
    </font>
    <font>
      <sz val="12"/>
      <name val="Arial"/>
      <family val="2"/>
    </font>
    <font>
      <sz val="11"/>
      <color rgb="FF9C5700"/>
      <name val="Aptos Narrow"/>
      <family val="2"/>
      <scheme val="minor"/>
    </font>
    <font>
      <sz val="10"/>
      <color rgb="FF000000"/>
      <name val="Arial"/>
      <family val="2"/>
    </font>
    <font>
      <b/>
      <sz val="10"/>
      <color rgb="FF000000"/>
      <name val="Arial"/>
      <family val="2"/>
    </font>
    <font>
      <b/>
      <sz val="11"/>
      <name val="Arial"/>
    </font>
    <font>
      <sz val="11"/>
      <name val="Arial"/>
    </font>
    <font>
      <sz val="16"/>
      <name val="Arial"/>
    </font>
    <font>
      <sz val="14"/>
      <name val="Arial"/>
    </font>
    <font>
      <u/>
      <sz val="10"/>
      <color theme="10"/>
      <name val="Arial"/>
    </font>
    <font>
      <u/>
      <sz val="10"/>
      <color theme="8" tint="0.39997558519241921"/>
      <name val="Arial"/>
      <family val="2"/>
    </font>
    <font>
      <sz val="10"/>
      <color theme="8" tint="0.39997558519241921"/>
      <name val="Arial"/>
      <family val="2"/>
    </font>
    <font>
      <b/>
      <sz val="11"/>
      <color rgb="FF000000"/>
      <name val="Arial"/>
      <family val="2"/>
    </font>
    <font>
      <sz val="11"/>
      <color rgb="FF000000"/>
      <name val="Calibri"/>
      <family val="2"/>
    </font>
    <font>
      <b/>
      <sz val="10"/>
      <color rgb="FF0070C0"/>
      <name val="Arial"/>
      <family val="2"/>
    </font>
    <font>
      <b/>
      <sz val="16"/>
      <color rgb="FFFF0000"/>
      <name val="Arial"/>
      <family val="2"/>
    </font>
    <font>
      <sz val="9"/>
      <color rgb="FF000000"/>
      <name val="Segoe UI"/>
      <family val="2"/>
    </font>
    <font>
      <sz val="10"/>
      <color rgb="FFFF0000"/>
      <name val="Arial"/>
      <family val="2"/>
    </font>
    <font>
      <sz val="10"/>
      <color theme="3" tint="0.249977111117893"/>
      <name val="Arial"/>
      <family val="2"/>
    </font>
  </fonts>
  <fills count="20">
    <fill>
      <patternFill patternType="none"/>
    </fill>
    <fill>
      <patternFill patternType="gray125"/>
    </fill>
    <fill>
      <patternFill patternType="solid">
        <fgColor theme="4" tint="0.79998168889431442"/>
        <bgColor rgb="FFB6D7A8"/>
      </patternFill>
    </fill>
    <fill>
      <patternFill patternType="solid">
        <fgColor theme="4" tint="0.79998168889431442"/>
        <bgColor indexed="64"/>
      </patternFill>
    </fill>
    <fill>
      <patternFill patternType="solid">
        <fgColor theme="3" tint="0.89999084444715716"/>
        <bgColor indexed="64"/>
      </patternFill>
    </fill>
    <fill>
      <patternFill patternType="solid">
        <fgColor theme="0"/>
        <bgColor indexed="64"/>
      </patternFill>
    </fill>
    <fill>
      <patternFill patternType="solid">
        <fgColor rgb="FFFFEB9C"/>
      </patternFill>
    </fill>
    <fill>
      <patternFill patternType="solid">
        <fgColor theme="9" tint="0.79998168889431442"/>
        <bgColor rgb="FFB6D7A8"/>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89999084444715716"/>
        <bgColor rgb="FFCCFFCC"/>
      </patternFill>
    </fill>
    <fill>
      <patternFill patternType="solid">
        <fgColor theme="5" tint="0.79998168889431442"/>
        <bgColor rgb="FFB6D7A8"/>
      </patternFill>
    </fill>
    <fill>
      <patternFill patternType="solid">
        <fgColor theme="2"/>
        <bgColor indexed="64"/>
      </patternFill>
    </fill>
    <fill>
      <patternFill patternType="solid">
        <fgColor rgb="FFFFFFCC"/>
        <bgColor indexed="64"/>
      </patternFill>
    </fill>
    <fill>
      <patternFill patternType="solid">
        <fgColor rgb="FFCCFFFF"/>
        <bgColor indexed="64"/>
      </patternFill>
    </fill>
    <fill>
      <patternFill patternType="solid">
        <fgColor theme="0"/>
        <bgColor rgb="FFB6D7A8"/>
      </patternFill>
    </fill>
    <fill>
      <patternFill patternType="solid">
        <fgColor theme="8" tint="0.59999389629810485"/>
        <bgColor rgb="FFB6D7A8"/>
      </patternFill>
    </fill>
    <fill>
      <patternFill patternType="solid">
        <fgColor theme="8" tint="0.59999389629810485"/>
        <bgColor indexed="64"/>
      </patternFill>
    </fill>
    <fill>
      <patternFill patternType="solid">
        <fgColor theme="6" tint="0.79998168889431442"/>
        <bgColor indexed="64"/>
      </patternFill>
    </fill>
  </fills>
  <borders count="6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medium">
        <color indexed="64"/>
      </top>
      <bottom style="double">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double">
        <color indexed="64"/>
      </bottom>
      <diagonal/>
    </border>
    <border>
      <left/>
      <right style="thin">
        <color rgb="FF000000"/>
      </right>
      <top/>
      <bottom style="double">
        <color indexed="64"/>
      </bottom>
      <diagonal/>
    </border>
    <border>
      <left style="thin">
        <color rgb="FF000000"/>
      </left>
      <right style="thin">
        <color rgb="FF000000"/>
      </right>
      <top/>
      <bottom style="double">
        <color indexed="64"/>
      </bottom>
      <diagonal/>
    </border>
    <border>
      <left style="thin">
        <color indexed="64"/>
      </left>
      <right style="thin">
        <color indexed="64"/>
      </right>
      <top style="thin">
        <color indexed="64"/>
      </top>
      <bottom style="thin">
        <color indexed="64"/>
      </bottom>
      <diagonal/>
    </border>
    <border>
      <left/>
      <right style="thin">
        <color rgb="FF000000"/>
      </right>
      <top style="medium">
        <color indexed="64"/>
      </top>
      <bottom style="double">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rgb="FF000000"/>
      </left>
      <right style="medium">
        <color rgb="FF000000"/>
      </right>
      <top/>
      <bottom/>
      <diagonal/>
    </border>
    <border>
      <left style="medium">
        <color rgb="FF000000"/>
      </left>
      <right style="thin">
        <color rgb="FF000000"/>
      </right>
      <top/>
      <bottom/>
      <diagonal/>
    </border>
    <border>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double">
        <color rgb="FF000000"/>
      </bottom>
      <diagonal/>
    </border>
    <border>
      <left style="medium">
        <color rgb="FF000000"/>
      </left>
      <right style="thin">
        <color rgb="FF000000"/>
      </right>
      <top style="medium">
        <color rgb="FF000000"/>
      </top>
      <bottom style="double">
        <color rgb="FF000000"/>
      </bottom>
      <diagonal/>
    </border>
    <border>
      <left/>
      <right style="medium">
        <color rgb="FF000000"/>
      </right>
      <top style="medium">
        <color rgb="FF000000"/>
      </top>
      <bottom style="double">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right style="thin">
        <color rgb="FF000000"/>
      </right>
      <top/>
      <bottom/>
      <diagonal/>
    </border>
    <border>
      <left/>
      <right/>
      <top/>
      <bottom style="thin">
        <color rgb="FF000000"/>
      </bottom>
      <diagonal/>
    </border>
    <border>
      <left/>
      <right/>
      <top style="thin">
        <color rgb="FF000000"/>
      </top>
      <bottom style="medium">
        <color indexed="64"/>
      </bottom>
      <diagonal/>
    </border>
    <border>
      <left/>
      <right/>
      <top/>
      <bottom style="double">
        <color indexed="64"/>
      </bottom>
      <diagonal/>
    </border>
    <border>
      <left style="thin">
        <color theme="1"/>
      </left>
      <right style="thin">
        <color theme="1"/>
      </right>
      <top style="thin">
        <color theme="1"/>
      </top>
      <bottom style="thin">
        <color theme="1"/>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style="thin">
        <color indexed="64"/>
      </left>
      <right style="thin">
        <color indexed="64"/>
      </right>
      <top/>
      <bottom style="double">
        <color indexed="64"/>
      </bottom>
      <diagonal/>
    </border>
    <border>
      <left/>
      <right style="thin">
        <color rgb="FF000000"/>
      </right>
      <top style="medium">
        <color rgb="FF000000"/>
      </top>
      <bottom style="double">
        <color rgb="FF000000"/>
      </bottom>
      <diagonal/>
    </border>
    <border>
      <left/>
      <right style="thin">
        <color rgb="FF000000"/>
      </right>
      <top style="thin">
        <color rgb="FF000000"/>
      </top>
      <bottom style="medium">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bottom style="double">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indexed="64"/>
      </left>
      <right style="thin">
        <color indexed="64"/>
      </right>
      <top/>
      <bottom style="medium">
        <color indexed="64"/>
      </bottom>
      <diagonal/>
    </border>
  </borders>
  <cellStyleXfs count="4">
    <xf numFmtId="0" fontId="0" fillId="0" borderId="0"/>
    <xf numFmtId="43" fontId="6" fillId="0" borderId="0" applyFont="0" applyFill="0" applyBorder="0" applyAlignment="0" applyProtection="0"/>
    <xf numFmtId="0" fontId="12" fillId="6" borderId="0" applyNumberFormat="0" applyBorder="0" applyAlignment="0" applyProtection="0"/>
    <xf numFmtId="0" fontId="19" fillId="0" borderId="0" applyNumberFormat="0" applyFill="0" applyBorder="0" applyAlignment="0" applyProtection="0"/>
  </cellStyleXfs>
  <cellXfs count="301">
    <xf numFmtId="0" fontId="0" fillId="0" borderId="0" xfId="0"/>
    <xf numFmtId="0" fontId="1" fillId="0" borderId="1" xfId="0" applyFont="1" applyBorder="1" applyAlignment="1">
      <alignment horizontal="left"/>
    </xf>
    <xf numFmtId="164" fontId="1" fillId="0" borderId="1" xfId="0" applyNumberFormat="1" applyFont="1" applyBorder="1" applyAlignment="1">
      <alignment horizontal="left"/>
    </xf>
    <xf numFmtId="0" fontId="2" fillId="0" borderId="7" xfId="0" applyFont="1" applyBorder="1" applyAlignment="1">
      <alignment horizontal="center"/>
    </xf>
    <xf numFmtId="0" fontId="2" fillId="0" borderId="3" xfId="0" applyFont="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1" fillId="2" borderId="1" xfId="0" applyFont="1" applyFill="1" applyBorder="1" applyAlignment="1">
      <alignment horizontal="left"/>
    </xf>
    <xf numFmtId="0" fontId="3" fillId="2" borderId="1" xfId="0" applyFont="1" applyFill="1" applyBorder="1" applyAlignment="1">
      <alignment horizontal="center"/>
    </xf>
    <xf numFmtId="0" fontId="1" fillId="4" borderId="1" xfId="0" applyFont="1" applyFill="1" applyBorder="1" applyAlignment="1">
      <alignment horizontal="left"/>
    </xf>
    <xf numFmtId="0" fontId="2" fillId="4" borderId="3" xfId="0" applyFont="1" applyFill="1" applyBorder="1" applyAlignment="1">
      <alignment horizontal="center"/>
    </xf>
    <xf numFmtId="0" fontId="2" fillId="2" borderId="5" xfId="0" applyFont="1" applyFill="1" applyBorder="1" applyAlignment="1">
      <alignment horizontal="left"/>
    </xf>
    <xf numFmtId="0" fontId="2" fillId="2" borderId="5" xfId="0" applyFont="1" applyFill="1" applyBorder="1" applyAlignment="1">
      <alignment horizontal="center"/>
    </xf>
    <xf numFmtId="0" fontId="1" fillId="2" borderId="1" xfId="0" applyFont="1" applyFill="1" applyBorder="1"/>
    <xf numFmtId="0" fontId="2" fillId="2" borderId="3" xfId="0" applyFont="1" applyFill="1" applyBorder="1" applyAlignment="1">
      <alignment horizontal="center"/>
    </xf>
    <xf numFmtId="0" fontId="1" fillId="4" borderId="8" xfId="0" applyFont="1" applyFill="1" applyBorder="1" applyAlignment="1">
      <alignment horizontal="left"/>
    </xf>
    <xf numFmtId="0" fontId="2" fillId="0" borderId="6" xfId="0" applyFont="1" applyBorder="1" applyAlignment="1">
      <alignment horizontal="left"/>
    </xf>
    <xf numFmtId="0" fontId="2" fillId="4" borderId="2" xfId="0" applyFont="1" applyFill="1" applyBorder="1" applyAlignment="1">
      <alignment horizontal="left"/>
    </xf>
    <xf numFmtId="0" fontId="2" fillId="0" borderId="2"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center"/>
    </xf>
    <xf numFmtId="0" fontId="4" fillId="4" borderId="12" xfId="0" applyFont="1" applyFill="1" applyBorder="1" applyAlignment="1">
      <alignment horizontal="center"/>
    </xf>
    <xf numFmtId="0" fontId="4" fillId="4" borderId="13" xfId="0" applyFont="1" applyFill="1" applyBorder="1" applyAlignment="1">
      <alignment horizontal="center"/>
    </xf>
    <xf numFmtId="0" fontId="1" fillId="4" borderId="5" xfId="0" applyFont="1" applyFill="1" applyBorder="1" applyAlignment="1">
      <alignment horizontal="left"/>
    </xf>
    <xf numFmtId="0" fontId="1" fillId="0" borderId="15" xfId="0" applyFont="1" applyBorder="1" applyAlignment="1">
      <alignment horizontal="left"/>
    </xf>
    <xf numFmtId="0" fontId="5" fillId="0" borderId="15" xfId="0" applyFont="1" applyBorder="1" applyAlignment="1">
      <alignment horizontal="left"/>
    </xf>
    <xf numFmtId="0" fontId="5" fillId="0" borderId="16" xfId="0" applyFont="1" applyBorder="1" applyAlignment="1">
      <alignment horizontal="left"/>
    </xf>
    <xf numFmtId="3" fontId="0" fillId="0" borderId="0" xfId="0" applyNumberFormat="1"/>
    <xf numFmtId="165" fontId="1" fillId="0" borderId="1" xfId="1" applyNumberFormat="1" applyFont="1" applyBorder="1" applyAlignment="1">
      <alignment horizontal="center"/>
    </xf>
    <xf numFmtId="165" fontId="1" fillId="4" borderId="1" xfId="1" applyNumberFormat="1" applyFont="1" applyFill="1" applyBorder="1" applyAlignment="1">
      <alignment horizontal="center"/>
    </xf>
    <xf numFmtId="165" fontId="1" fillId="4" borderId="8" xfId="1" applyNumberFormat="1" applyFont="1" applyFill="1" applyBorder="1" applyAlignment="1">
      <alignment horizontal="center"/>
    </xf>
    <xf numFmtId="165" fontId="5" fillId="0" borderId="9" xfId="1" applyNumberFormat="1" applyFont="1" applyBorder="1" applyAlignment="1">
      <alignment horizontal="left"/>
    </xf>
    <xf numFmtId="165" fontId="1" fillId="0" borderId="1" xfId="1" applyNumberFormat="1" applyFont="1" applyBorder="1" applyAlignment="1">
      <alignment horizontal="left"/>
    </xf>
    <xf numFmtId="165" fontId="1" fillId="4" borderId="1" xfId="1" applyNumberFormat="1" applyFont="1" applyFill="1" applyBorder="1" applyAlignment="1">
      <alignment horizontal="left"/>
    </xf>
    <xf numFmtId="165" fontId="1" fillId="4" borderId="8" xfId="1" applyNumberFormat="1" applyFont="1" applyFill="1" applyBorder="1" applyAlignment="1">
      <alignment horizontal="left"/>
    </xf>
    <xf numFmtId="165" fontId="4" fillId="4" borderId="13" xfId="1" applyNumberFormat="1" applyFont="1" applyFill="1" applyBorder="1" applyAlignment="1">
      <alignment horizontal="center"/>
    </xf>
    <xf numFmtId="165" fontId="4" fillId="4" borderId="14" xfId="1" applyNumberFormat="1" applyFont="1" applyFill="1" applyBorder="1"/>
    <xf numFmtId="0" fontId="1" fillId="0" borderId="5" xfId="0" applyFont="1" applyBorder="1" applyAlignment="1">
      <alignment horizontal="left"/>
    </xf>
    <xf numFmtId="165" fontId="1" fillId="0" borderId="5" xfId="1" applyNumberFormat="1" applyFont="1" applyBorder="1" applyAlignment="1">
      <alignment horizontal="left"/>
    </xf>
    <xf numFmtId="165" fontId="1" fillId="0" borderId="5" xfId="1" applyNumberFormat="1" applyFont="1" applyBorder="1" applyAlignment="1">
      <alignment horizontal="center"/>
    </xf>
    <xf numFmtId="165" fontId="8" fillId="0" borderId="3" xfId="1" applyNumberFormat="1" applyFont="1" applyBorder="1" applyAlignment="1">
      <alignment horizontal="center"/>
    </xf>
    <xf numFmtId="165" fontId="8" fillId="4" borderId="3" xfId="1" applyNumberFormat="1" applyFont="1" applyFill="1" applyBorder="1" applyAlignment="1">
      <alignment horizontal="center"/>
    </xf>
    <xf numFmtId="165" fontId="8" fillId="4" borderId="1" xfId="1" applyNumberFormat="1" applyFont="1" applyFill="1" applyBorder="1"/>
    <xf numFmtId="165" fontId="8" fillId="0" borderId="1" xfId="1" applyNumberFormat="1" applyFont="1" applyBorder="1"/>
    <xf numFmtId="165" fontId="10" fillId="0" borderId="11" xfId="1" applyNumberFormat="1" applyFont="1" applyBorder="1" applyAlignment="1">
      <alignment horizontal="center"/>
    </xf>
    <xf numFmtId="165" fontId="8" fillId="0" borderId="8" xfId="1" applyNumberFormat="1" applyFont="1" applyBorder="1"/>
    <xf numFmtId="43" fontId="1" fillId="0" borderId="0" xfId="1" applyFont="1" applyBorder="1"/>
    <xf numFmtId="165" fontId="8" fillId="0" borderId="4" xfId="1" applyNumberFormat="1" applyFont="1" applyBorder="1" applyAlignment="1">
      <alignment horizontal="center"/>
    </xf>
    <xf numFmtId="0" fontId="2" fillId="2" borderId="5" xfId="0" applyFont="1" applyFill="1" applyBorder="1"/>
    <xf numFmtId="165" fontId="8" fillId="4" borderId="17" xfId="1" applyNumberFormat="1" applyFont="1" applyFill="1" applyBorder="1"/>
    <xf numFmtId="165" fontId="9" fillId="0" borderId="15" xfId="0" applyNumberFormat="1" applyFont="1" applyBorder="1"/>
    <xf numFmtId="0" fontId="7" fillId="4" borderId="1" xfId="0" applyFont="1" applyFill="1" applyBorder="1" applyAlignment="1">
      <alignment horizontal="left"/>
    </xf>
    <xf numFmtId="0" fontId="7" fillId="0" borderId="1" xfId="0" applyFont="1" applyBorder="1" applyAlignment="1">
      <alignment horizontal="left"/>
    </xf>
    <xf numFmtId="0" fontId="7" fillId="0" borderId="5" xfId="0" applyFont="1" applyBorder="1" applyAlignment="1">
      <alignment horizontal="left"/>
    </xf>
    <xf numFmtId="0" fontId="7" fillId="4" borderId="5" xfId="0" applyFont="1" applyFill="1" applyBorder="1" applyAlignment="1">
      <alignment horizontal="left"/>
    </xf>
    <xf numFmtId="0" fontId="0" fillId="5" borderId="0" xfId="0" applyFill="1"/>
    <xf numFmtId="0" fontId="0" fillId="0" borderId="15" xfId="0" applyBorder="1"/>
    <xf numFmtId="0" fontId="0" fillId="0" borderId="21" xfId="0" applyBorder="1"/>
    <xf numFmtId="0" fontId="12" fillId="6" borderId="0" xfId="2"/>
    <xf numFmtId="165" fontId="1" fillId="4" borderId="5" xfId="1" applyNumberFormat="1" applyFont="1" applyFill="1" applyBorder="1" applyAlignment="1">
      <alignment horizontal="left"/>
    </xf>
    <xf numFmtId="165" fontId="1" fillId="4" borderId="5" xfId="1" applyNumberFormat="1" applyFont="1" applyFill="1" applyBorder="1" applyAlignment="1">
      <alignment horizontal="center"/>
    </xf>
    <xf numFmtId="0" fontId="1" fillId="5" borderId="1" xfId="0" applyFont="1" applyFill="1" applyBorder="1" applyAlignment="1">
      <alignment horizontal="left"/>
    </xf>
    <xf numFmtId="0" fontId="7" fillId="5" borderId="1" xfId="0" applyFont="1" applyFill="1" applyBorder="1" applyAlignment="1">
      <alignment horizontal="left"/>
    </xf>
    <xf numFmtId="165" fontId="1" fillId="5" borderId="1" xfId="1" applyNumberFormat="1" applyFont="1" applyFill="1" applyBorder="1" applyAlignment="1">
      <alignment horizontal="left"/>
    </xf>
    <xf numFmtId="165" fontId="1" fillId="5" borderId="1" xfId="1" applyNumberFormat="1" applyFont="1" applyFill="1" applyBorder="1" applyAlignment="1">
      <alignment horizontal="center"/>
    </xf>
    <xf numFmtId="0" fontId="1" fillId="5" borderId="5" xfId="0" applyFont="1" applyFill="1" applyBorder="1" applyAlignment="1">
      <alignment horizontal="left"/>
    </xf>
    <xf numFmtId="0" fontId="7" fillId="5" borderId="5" xfId="0" applyFont="1" applyFill="1" applyBorder="1" applyAlignment="1">
      <alignment horizontal="left"/>
    </xf>
    <xf numFmtId="0" fontId="1" fillId="5" borderId="8" xfId="0" applyFont="1" applyFill="1" applyBorder="1" applyAlignment="1">
      <alignment horizontal="left"/>
    </xf>
    <xf numFmtId="165" fontId="1" fillId="5" borderId="8" xfId="1" applyNumberFormat="1" applyFont="1" applyFill="1" applyBorder="1" applyAlignment="1">
      <alignment horizontal="left"/>
    </xf>
    <xf numFmtId="165" fontId="1" fillId="5" borderId="8" xfId="1" applyNumberFormat="1" applyFont="1" applyFill="1" applyBorder="1" applyAlignment="1">
      <alignment horizontal="center"/>
    </xf>
    <xf numFmtId="165" fontId="5" fillId="4" borderId="13" xfId="1" applyNumberFormat="1" applyFont="1" applyFill="1" applyBorder="1" applyAlignment="1">
      <alignment horizontal="center"/>
    </xf>
    <xf numFmtId="165" fontId="5" fillId="4" borderId="14" xfId="1" applyNumberFormat="1" applyFont="1" applyFill="1" applyBorder="1"/>
    <xf numFmtId="0" fontId="7" fillId="7" borderId="1" xfId="0" applyFont="1" applyFill="1" applyBorder="1" applyAlignment="1">
      <alignment horizontal="right"/>
    </xf>
    <xf numFmtId="0" fontId="7" fillId="7" borderId="1" xfId="0" applyFont="1" applyFill="1" applyBorder="1" applyAlignment="1">
      <alignment horizontal="center"/>
    </xf>
    <xf numFmtId="0" fontId="11" fillId="7" borderId="1" xfId="0" applyFont="1" applyFill="1" applyBorder="1" applyAlignment="1">
      <alignment horizontal="center"/>
    </xf>
    <xf numFmtId="0" fontId="1" fillId="7" borderId="1" xfId="0" applyFont="1" applyFill="1" applyBorder="1" applyAlignment="1">
      <alignment horizontal="left"/>
    </xf>
    <xf numFmtId="0" fontId="7" fillId="7" borderId="1" xfId="0" applyFont="1" applyFill="1" applyBorder="1" applyAlignment="1">
      <alignment horizontal="left"/>
    </xf>
    <xf numFmtId="0" fontId="13" fillId="0" borderId="0" xfId="0" applyFont="1"/>
    <xf numFmtId="0" fontId="0" fillId="8" borderId="0" xfId="0" applyFill="1"/>
    <xf numFmtId="1" fontId="0" fillId="8" borderId="0" xfId="1" applyNumberFormat="1" applyFont="1" applyFill="1"/>
    <xf numFmtId="0" fontId="0" fillId="8" borderId="24" xfId="0" applyFill="1" applyBorder="1"/>
    <xf numFmtId="1" fontId="0" fillId="8" borderId="24" xfId="1" applyNumberFormat="1" applyFont="1" applyFill="1" applyBorder="1"/>
    <xf numFmtId="0" fontId="14" fillId="8" borderId="0" xfId="0" applyFont="1" applyFill="1"/>
    <xf numFmtId="1" fontId="14" fillId="8" borderId="0" xfId="1" applyNumberFormat="1" applyFont="1" applyFill="1"/>
    <xf numFmtId="0" fontId="0" fillId="0" borderId="0" xfId="0" applyAlignment="1">
      <alignment horizontal="right"/>
    </xf>
    <xf numFmtId="0" fontId="5" fillId="8" borderId="0" xfId="0" applyFont="1" applyFill="1" applyAlignment="1">
      <alignment horizontal="left"/>
    </xf>
    <xf numFmtId="0" fontId="0" fillId="4" borderId="0" xfId="0" applyFill="1"/>
    <xf numFmtId="0" fontId="13" fillId="4" borderId="0" xfId="0" applyFont="1" applyFill="1"/>
    <xf numFmtId="0" fontId="14" fillId="9" borderId="0" xfId="0" applyFont="1" applyFill="1"/>
    <xf numFmtId="0" fontId="0" fillId="9" borderId="0" xfId="0" applyFill="1"/>
    <xf numFmtId="0" fontId="13" fillId="9" borderId="0" xfId="0" applyFont="1" applyFill="1"/>
    <xf numFmtId="0" fontId="16" fillId="0" borderId="1" xfId="0" applyFont="1" applyBorder="1"/>
    <xf numFmtId="0" fontId="16" fillId="0" borderId="2" xfId="0" applyFont="1" applyBorder="1"/>
    <xf numFmtId="3" fontId="16" fillId="0" borderId="28" xfId="0" applyNumberFormat="1" applyFont="1" applyBorder="1"/>
    <xf numFmtId="3" fontId="15" fillId="0" borderId="29" xfId="0" applyNumberFormat="1" applyFont="1" applyBorder="1"/>
    <xf numFmtId="3" fontId="15" fillId="0" borderId="30" xfId="0" applyNumberFormat="1" applyFont="1" applyBorder="1"/>
    <xf numFmtId="0" fontId="17" fillId="0" borderId="1" xfId="0" applyFont="1" applyBorder="1"/>
    <xf numFmtId="0" fontId="17" fillId="0" borderId="2" xfId="0" applyFont="1" applyBorder="1"/>
    <xf numFmtId="0" fontId="18" fillId="0" borderId="37" xfId="0" applyFont="1" applyBorder="1"/>
    <xf numFmtId="3" fontId="18" fillId="0" borderId="38" xfId="0" applyNumberFormat="1" applyFont="1" applyBorder="1"/>
    <xf numFmtId="3" fontId="18" fillId="0" borderId="39" xfId="0" applyNumberFormat="1" applyFont="1" applyBorder="1"/>
    <xf numFmtId="3" fontId="18" fillId="0" borderId="40" xfId="0" applyNumberFormat="1" applyFont="1" applyBorder="1"/>
    <xf numFmtId="0" fontId="18" fillId="0" borderId="41" xfId="0" applyFont="1" applyBorder="1"/>
    <xf numFmtId="3" fontId="18" fillId="0" borderId="42" xfId="0" applyNumberFormat="1" applyFont="1" applyBorder="1"/>
    <xf numFmtId="3" fontId="18" fillId="0" borderId="43" xfId="0" applyNumberFormat="1" applyFont="1" applyBorder="1"/>
    <xf numFmtId="3" fontId="18" fillId="0" borderId="44" xfId="0" applyNumberFormat="1" applyFont="1" applyBorder="1"/>
    <xf numFmtId="0" fontId="8" fillId="0" borderId="1" xfId="0" applyFont="1" applyBorder="1"/>
    <xf numFmtId="3" fontId="8" fillId="0" borderId="28" xfId="0" applyNumberFormat="1" applyFont="1" applyBorder="1"/>
    <xf numFmtId="3" fontId="8" fillId="0" borderId="29" xfId="0" applyNumberFormat="1" applyFont="1" applyBorder="1"/>
    <xf numFmtId="3" fontId="8" fillId="0" borderId="30" xfId="0" applyNumberFormat="1" applyFont="1" applyBorder="1"/>
    <xf numFmtId="3" fontId="9" fillId="0" borderId="30" xfId="0" applyNumberFormat="1" applyFont="1" applyBorder="1"/>
    <xf numFmtId="3" fontId="9" fillId="0" borderId="29" xfId="0" applyNumberFormat="1" applyFont="1" applyBorder="1"/>
    <xf numFmtId="0" fontId="8" fillId="10" borderId="25" xfId="0" applyFont="1" applyFill="1" applyBorder="1"/>
    <xf numFmtId="0" fontId="8" fillId="10" borderId="26" xfId="0" applyFont="1" applyFill="1" applyBorder="1" applyAlignment="1">
      <alignment horizontal="center"/>
    </xf>
    <xf numFmtId="0" fontId="8" fillId="10" borderId="27" xfId="0" applyFont="1" applyFill="1" applyBorder="1" applyAlignment="1">
      <alignment horizontal="center"/>
    </xf>
    <xf numFmtId="0" fontId="8" fillId="10" borderId="0" xfId="0" applyFont="1" applyFill="1"/>
    <xf numFmtId="0" fontId="16" fillId="10" borderId="0" xfId="0" applyFont="1" applyFill="1"/>
    <xf numFmtId="3" fontId="10" fillId="0" borderId="34" xfId="0" applyNumberFormat="1" applyFont="1" applyBorder="1"/>
    <xf numFmtId="3" fontId="10" fillId="0" borderId="35" xfId="0" applyNumberFormat="1" applyFont="1" applyBorder="1"/>
    <xf numFmtId="3" fontId="10" fillId="0" borderId="36" xfId="0" applyNumberFormat="1" applyFont="1" applyBorder="1"/>
    <xf numFmtId="0" fontId="8" fillId="11" borderId="1" xfId="0" applyFont="1" applyFill="1" applyBorder="1"/>
    <xf numFmtId="0" fontId="16" fillId="11" borderId="2" xfId="0" applyFont="1" applyFill="1" applyBorder="1"/>
    <xf numFmtId="3" fontId="8" fillId="11" borderId="28" xfId="0" applyNumberFormat="1" applyFont="1" applyFill="1" applyBorder="1"/>
    <xf numFmtId="3" fontId="8" fillId="11" borderId="29" xfId="0" applyNumberFormat="1" applyFont="1" applyFill="1" applyBorder="1"/>
    <xf numFmtId="3" fontId="8" fillId="11" borderId="30" xfId="0" applyNumberFormat="1" applyFont="1" applyFill="1" applyBorder="1"/>
    <xf numFmtId="0" fontId="16" fillId="11" borderId="1" xfId="0" applyFont="1" applyFill="1" applyBorder="1"/>
    <xf numFmtId="3" fontId="9" fillId="11" borderId="30" xfId="0" applyNumberFormat="1" applyFont="1" applyFill="1" applyBorder="1"/>
    <xf numFmtId="3" fontId="9" fillId="11" borderId="29" xfId="0" applyNumberFormat="1" applyFont="1" applyFill="1" applyBorder="1"/>
    <xf numFmtId="3" fontId="16" fillId="11" borderId="28" xfId="0" applyNumberFormat="1" applyFont="1" applyFill="1" applyBorder="1"/>
    <xf numFmtId="3" fontId="15" fillId="11" borderId="29" xfId="0" applyNumberFormat="1" applyFont="1" applyFill="1" applyBorder="1"/>
    <xf numFmtId="3" fontId="15" fillId="11" borderId="30" xfId="0" applyNumberFormat="1" applyFont="1" applyFill="1" applyBorder="1"/>
    <xf numFmtId="3" fontId="16" fillId="11" borderId="31" xfId="0" applyNumberFormat="1" applyFont="1" applyFill="1" applyBorder="1"/>
    <xf numFmtId="3" fontId="15" fillId="11" borderId="32" xfId="0" applyNumberFormat="1" applyFont="1" applyFill="1" applyBorder="1"/>
    <xf numFmtId="3" fontId="15" fillId="11" borderId="33" xfId="0" applyNumberFormat="1" applyFont="1" applyFill="1" applyBorder="1"/>
    <xf numFmtId="0" fontId="9" fillId="0" borderId="0" xfId="0" applyFont="1" applyAlignment="1">
      <alignment horizontal="left"/>
    </xf>
    <xf numFmtId="43" fontId="8" fillId="0" borderId="0" xfId="1" applyFont="1" applyBorder="1" applyAlignment="1">
      <alignment horizontal="left"/>
    </xf>
    <xf numFmtId="0" fontId="8" fillId="12" borderId="0" xfId="0" applyFont="1" applyFill="1" applyAlignment="1">
      <alignment horizontal="left"/>
    </xf>
    <xf numFmtId="0" fontId="9" fillId="9" borderId="0" xfId="0" applyFont="1" applyFill="1" applyAlignment="1">
      <alignment horizontal="left"/>
    </xf>
    <xf numFmtId="0" fontId="13" fillId="10" borderId="0" xfId="0" applyFont="1" applyFill="1"/>
    <xf numFmtId="0" fontId="0" fillId="10" borderId="0" xfId="0" applyFill="1"/>
    <xf numFmtId="0" fontId="13" fillId="13" borderId="0" xfId="0" applyFont="1" applyFill="1"/>
    <xf numFmtId="0" fontId="0" fillId="13" borderId="0" xfId="0" applyFill="1"/>
    <xf numFmtId="0" fontId="13" fillId="14" borderId="0" xfId="0" applyFont="1" applyFill="1"/>
    <xf numFmtId="0" fontId="0" fillId="14" borderId="0" xfId="0" applyFill="1"/>
    <xf numFmtId="0" fontId="13" fillId="15" borderId="0" xfId="0" applyFont="1" applyFill="1"/>
    <xf numFmtId="0" fontId="0" fillId="15" borderId="0" xfId="0" applyFill="1"/>
    <xf numFmtId="0" fontId="14" fillId="13" borderId="0" xfId="0" applyFont="1" applyFill="1"/>
    <xf numFmtId="0" fontId="19" fillId="0" borderId="0" xfId="3"/>
    <xf numFmtId="0" fontId="20" fillId="0" borderId="0" xfId="3" applyFont="1"/>
    <xf numFmtId="0" fontId="21" fillId="0" borderId="0" xfId="0" applyFont="1"/>
    <xf numFmtId="0" fontId="7" fillId="10" borderId="0" xfId="0" applyFont="1" applyFill="1"/>
    <xf numFmtId="0" fontId="5" fillId="10" borderId="0" xfId="0" applyFont="1" applyFill="1"/>
    <xf numFmtId="0" fontId="5" fillId="10" borderId="24" xfId="0" applyFont="1" applyFill="1" applyBorder="1"/>
    <xf numFmtId="0" fontId="7" fillId="5" borderId="0" xfId="0" applyFont="1" applyFill="1"/>
    <xf numFmtId="0" fontId="5" fillId="8" borderId="24" xfId="0" applyFont="1" applyFill="1" applyBorder="1"/>
    <xf numFmtId="165" fontId="7" fillId="7" borderId="1" xfId="1" applyNumberFormat="1" applyFont="1" applyFill="1" applyBorder="1" applyAlignment="1">
      <alignment horizontal="center"/>
    </xf>
    <xf numFmtId="165" fontId="11" fillId="7" borderId="1" xfId="1" applyNumberFormat="1" applyFont="1" applyFill="1" applyBorder="1" applyAlignment="1">
      <alignment horizontal="center"/>
    </xf>
    <xf numFmtId="165" fontId="7" fillId="7" borderId="1" xfId="1" applyNumberFormat="1" applyFont="1" applyFill="1" applyBorder="1" applyAlignment="1">
      <alignment horizontal="right"/>
    </xf>
    <xf numFmtId="0" fontId="5" fillId="0" borderId="6" xfId="0" applyFont="1" applyBorder="1" applyAlignment="1">
      <alignment horizontal="left"/>
    </xf>
    <xf numFmtId="0" fontId="5" fillId="0" borderId="7" xfId="0" applyFont="1" applyBorder="1" applyAlignment="1">
      <alignment horizontal="center"/>
    </xf>
    <xf numFmtId="165" fontId="7" fillId="0" borderId="4" xfId="1" applyNumberFormat="1" applyFont="1" applyBorder="1" applyAlignment="1">
      <alignment horizontal="center"/>
    </xf>
    <xf numFmtId="165" fontId="13" fillId="0" borderId="15" xfId="0" applyNumberFormat="1" applyFont="1" applyBorder="1"/>
    <xf numFmtId="0" fontId="5" fillId="4" borderId="2" xfId="0" applyFont="1" applyFill="1" applyBorder="1" applyAlignment="1">
      <alignment horizontal="left"/>
    </xf>
    <xf numFmtId="0" fontId="5" fillId="4" borderId="3" xfId="0" applyFont="1" applyFill="1" applyBorder="1" applyAlignment="1">
      <alignment horizontal="center"/>
    </xf>
    <xf numFmtId="165" fontId="7" fillId="4" borderId="3" xfId="1" applyNumberFormat="1" applyFont="1" applyFill="1" applyBorder="1" applyAlignment="1">
      <alignment horizontal="center"/>
    </xf>
    <xf numFmtId="165" fontId="7" fillId="4" borderId="17" xfId="1" applyNumberFormat="1" applyFont="1" applyFill="1" applyBorder="1"/>
    <xf numFmtId="0" fontId="5" fillId="0" borderId="2" xfId="0" applyFont="1" applyBorder="1" applyAlignment="1">
      <alignment horizontal="left"/>
    </xf>
    <xf numFmtId="0" fontId="5" fillId="0" borderId="3" xfId="0" applyFont="1" applyBorder="1" applyAlignment="1">
      <alignment horizontal="center"/>
    </xf>
    <xf numFmtId="165" fontId="7" fillId="0" borderId="3" xfId="1" applyNumberFormat="1" applyFont="1" applyBorder="1" applyAlignment="1">
      <alignment horizontal="center"/>
    </xf>
    <xf numFmtId="165" fontId="7" fillId="0" borderId="1" xfId="1" applyNumberFormat="1" applyFont="1" applyBorder="1"/>
    <xf numFmtId="165" fontId="7" fillId="4" borderId="1" xfId="1" applyNumberFormat="1" applyFont="1" applyFill="1" applyBorder="1"/>
    <xf numFmtId="0" fontId="5" fillId="0" borderId="10" xfId="0" applyFont="1" applyBorder="1" applyAlignment="1">
      <alignment horizontal="left"/>
    </xf>
    <xf numFmtId="0" fontId="5" fillId="0" borderId="11" xfId="0" applyFont="1" applyBorder="1" applyAlignment="1">
      <alignment horizontal="center"/>
    </xf>
    <xf numFmtId="165" fontId="5" fillId="0" borderId="11" xfId="1" applyNumberFormat="1" applyFont="1" applyBorder="1" applyAlignment="1">
      <alignment horizontal="center"/>
    </xf>
    <xf numFmtId="165" fontId="7" fillId="0" borderId="8" xfId="1" applyNumberFormat="1" applyFont="1" applyBorder="1"/>
    <xf numFmtId="165" fontId="1" fillId="5" borderId="5" xfId="1" applyNumberFormat="1" applyFont="1" applyFill="1" applyBorder="1" applyAlignment="1">
      <alignment horizontal="left"/>
    </xf>
    <xf numFmtId="165" fontId="1" fillId="5" borderId="5" xfId="1" applyNumberFormat="1" applyFont="1" applyFill="1" applyBorder="1" applyAlignment="1">
      <alignment horizontal="center"/>
    </xf>
    <xf numFmtId="0" fontId="1" fillId="0" borderId="1" xfId="0" applyFont="1" applyBorder="1" applyAlignment="1">
      <alignment horizontal="center"/>
    </xf>
    <xf numFmtId="0" fontId="1" fillId="4" borderId="1" xfId="0" applyFont="1" applyFill="1" applyBorder="1" applyAlignment="1">
      <alignment horizontal="center"/>
    </xf>
    <xf numFmtId="0" fontId="9" fillId="5" borderId="0" xfId="0" applyFont="1" applyFill="1" applyAlignment="1">
      <alignment horizontal="left"/>
    </xf>
    <xf numFmtId="0" fontId="13" fillId="5" borderId="0" xfId="0" applyFont="1" applyFill="1"/>
    <xf numFmtId="0" fontId="8" fillId="17" borderId="0" xfId="0" applyFont="1" applyFill="1" applyAlignment="1">
      <alignment horizontal="left"/>
    </xf>
    <xf numFmtId="0" fontId="9" fillId="18" borderId="0" xfId="0" applyFont="1" applyFill="1" applyAlignment="1">
      <alignment horizontal="left"/>
    </xf>
    <xf numFmtId="164" fontId="7" fillId="0" borderId="1" xfId="0" applyNumberFormat="1" applyFont="1" applyBorder="1" applyAlignment="1">
      <alignment horizontal="left"/>
    </xf>
    <xf numFmtId="0" fontId="7" fillId="4" borderId="1" xfId="0" applyFont="1" applyFill="1" applyBorder="1" applyAlignment="1">
      <alignment horizontal="center"/>
    </xf>
    <xf numFmtId="0" fontId="7" fillId="5" borderId="1" xfId="0" applyFont="1" applyFill="1" applyBorder="1" applyAlignment="1">
      <alignment horizontal="center"/>
    </xf>
    <xf numFmtId="0" fontId="7" fillId="0" borderId="5" xfId="0" applyFont="1" applyBorder="1" applyAlignment="1">
      <alignment horizontal="center"/>
    </xf>
    <xf numFmtId="0" fontId="7" fillId="5" borderId="5" xfId="0" applyFont="1" applyFill="1" applyBorder="1" applyAlignment="1">
      <alignment horizontal="center"/>
    </xf>
    <xf numFmtId="0" fontId="2" fillId="2" borderId="4" xfId="0" applyFont="1" applyFill="1" applyBorder="1" applyAlignment="1">
      <alignment horizontal="center"/>
    </xf>
    <xf numFmtId="0" fontId="5" fillId="0" borderId="46" xfId="0" applyFont="1" applyBorder="1" applyAlignment="1">
      <alignment horizontal="left"/>
    </xf>
    <xf numFmtId="0" fontId="5" fillId="4" borderId="4" xfId="0" applyFont="1" applyFill="1" applyBorder="1" applyAlignment="1">
      <alignment horizontal="left"/>
    </xf>
    <xf numFmtId="0" fontId="5" fillId="0" borderId="4" xfId="0" applyFont="1" applyBorder="1" applyAlignment="1">
      <alignment horizontal="left"/>
    </xf>
    <xf numFmtId="0" fontId="5" fillId="0" borderId="47" xfId="0" applyFont="1" applyBorder="1" applyAlignment="1">
      <alignment horizontal="left"/>
    </xf>
    <xf numFmtId="0" fontId="4" fillId="4" borderId="48" xfId="0" applyFont="1" applyFill="1" applyBorder="1" applyAlignment="1">
      <alignment horizontal="center"/>
    </xf>
    <xf numFmtId="0" fontId="5" fillId="2" borderId="1" xfId="0" applyFont="1" applyFill="1" applyBorder="1" applyAlignment="1">
      <alignment horizontal="center"/>
    </xf>
    <xf numFmtId="0" fontId="22" fillId="8" borderId="49" xfId="0" applyFont="1" applyFill="1" applyBorder="1" applyAlignment="1">
      <alignment horizontal="center"/>
    </xf>
    <xf numFmtId="0" fontId="9" fillId="8" borderId="49" xfId="0" applyFont="1" applyFill="1" applyBorder="1" applyAlignment="1">
      <alignment horizontal="left"/>
    </xf>
    <xf numFmtId="0" fontId="0" fillId="8" borderId="49" xfId="0" applyFill="1" applyBorder="1"/>
    <xf numFmtId="165" fontId="7" fillId="0" borderId="1" xfId="1" applyNumberFormat="1" applyFont="1" applyBorder="1" applyAlignment="1">
      <alignment horizontal="center"/>
    </xf>
    <xf numFmtId="165" fontId="7" fillId="4" borderId="1" xfId="1" applyNumberFormat="1" applyFont="1" applyFill="1" applyBorder="1" applyAlignment="1">
      <alignment horizontal="center"/>
    </xf>
    <xf numFmtId="165" fontId="7" fillId="4" borderId="5" xfId="1" applyNumberFormat="1" applyFont="1" applyFill="1" applyBorder="1" applyAlignment="1">
      <alignment horizontal="center"/>
    </xf>
    <xf numFmtId="165" fontId="7" fillId="5" borderId="5" xfId="1" applyNumberFormat="1" applyFont="1" applyFill="1" applyBorder="1" applyAlignment="1">
      <alignment horizontal="center"/>
    </xf>
    <xf numFmtId="0" fontId="2" fillId="16" borderId="46" xfId="0" applyFont="1" applyFill="1" applyBorder="1" applyAlignment="1">
      <alignment horizontal="center"/>
    </xf>
    <xf numFmtId="0" fontId="5" fillId="16" borderId="6" xfId="0" applyFont="1" applyFill="1" applyBorder="1" applyAlignment="1">
      <alignment horizontal="left"/>
    </xf>
    <xf numFmtId="165" fontId="7" fillId="0" borderId="11" xfId="1" applyNumberFormat="1" applyFont="1" applyBorder="1" applyAlignment="1">
      <alignment horizontal="center"/>
    </xf>
    <xf numFmtId="0" fontId="23" fillId="0" borderId="50" xfId="0" applyFont="1" applyBorder="1" applyAlignment="1">
      <alignment wrapText="1"/>
    </xf>
    <xf numFmtId="0" fontId="14" fillId="0" borderId="50" xfId="0" applyFont="1" applyBorder="1" applyAlignment="1">
      <alignment vertical="center"/>
    </xf>
    <xf numFmtId="165" fontId="7" fillId="16" borderId="4" xfId="0" applyNumberFormat="1" applyFont="1" applyFill="1" applyBorder="1" applyAlignment="1">
      <alignment horizontal="center"/>
    </xf>
    <xf numFmtId="165" fontId="7" fillId="16" borderId="0" xfId="0" applyNumberFormat="1" applyFont="1" applyFill="1"/>
    <xf numFmtId="0" fontId="14" fillId="0" borderId="0" xfId="0" applyFont="1"/>
    <xf numFmtId="165" fontId="0" fillId="9" borderId="0" xfId="1" applyNumberFormat="1" applyFont="1" applyFill="1"/>
    <xf numFmtId="0" fontId="0" fillId="19" borderId="0" xfId="0" applyFill="1"/>
    <xf numFmtId="0" fontId="14" fillId="19" borderId="0" xfId="0" applyFont="1" applyFill="1"/>
    <xf numFmtId="0" fontId="14" fillId="5" borderId="0" xfId="0" applyFont="1" applyFill="1"/>
    <xf numFmtId="0" fontId="24" fillId="9" borderId="0" xfId="0" applyFont="1" applyFill="1"/>
    <xf numFmtId="0" fontId="25" fillId="0" borderId="0" xfId="0" applyFont="1"/>
    <xf numFmtId="37" fontId="11" fillId="0" borderId="0" xfId="0" applyNumberFormat="1" applyFont="1" applyAlignment="1">
      <alignment horizontal="center"/>
    </xf>
    <xf numFmtId="37" fontId="11" fillId="0" borderId="0" xfId="0" applyNumberFormat="1" applyFont="1" applyAlignment="1">
      <alignment horizontal="right"/>
    </xf>
    <xf numFmtId="37" fontId="11" fillId="0" borderId="0" xfId="0" applyNumberFormat="1" applyFont="1"/>
    <xf numFmtId="0" fontId="5" fillId="0" borderId="0" xfId="0" applyFont="1"/>
    <xf numFmtId="0" fontId="1" fillId="0" borderId="0" xfId="0" applyFont="1"/>
    <xf numFmtId="0" fontId="13" fillId="0" borderId="0" xfId="0" applyFont="1" applyAlignment="1">
      <alignment wrapText="1"/>
    </xf>
    <xf numFmtId="0" fontId="14" fillId="10" borderId="15" xfId="0" applyFont="1" applyFill="1" applyBorder="1" applyAlignment="1">
      <alignment horizontal="center"/>
    </xf>
    <xf numFmtId="0" fontId="14" fillId="5" borderId="23" xfId="0" applyFont="1" applyFill="1" applyBorder="1" applyAlignment="1">
      <alignment horizontal="left"/>
    </xf>
    <xf numFmtId="0" fontId="13" fillId="0" borderId="15" xfId="0" applyFont="1" applyBorder="1"/>
    <xf numFmtId="0" fontId="13" fillId="0" borderId="22" xfId="0" applyFont="1" applyBorder="1"/>
    <xf numFmtId="0" fontId="13" fillId="0" borderId="20" xfId="0" applyFont="1" applyBorder="1"/>
    <xf numFmtId="0" fontId="13" fillId="0" borderId="21" xfId="0" applyFont="1" applyBorder="1"/>
    <xf numFmtId="0" fontId="0" fillId="0" borderId="52" xfId="0" applyBorder="1"/>
    <xf numFmtId="0" fontId="26" fillId="9" borderId="0" xfId="0" applyFont="1" applyFill="1" applyAlignment="1">
      <alignment vertical="center"/>
    </xf>
    <xf numFmtId="0" fontId="26" fillId="9" borderId="0" xfId="0" applyFont="1" applyFill="1"/>
    <xf numFmtId="165" fontId="0" fillId="0" borderId="15" xfId="1" applyNumberFormat="1" applyFont="1" applyBorder="1"/>
    <xf numFmtId="165" fontId="0" fillId="0" borderId="22" xfId="1" applyNumberFormat="1" applyFont="1" applyBorder="1"/>
    <xf numFmtId="165" fontId="0" fillId="0" borderId="20" xfId="1" applyNumberFormat="1" applyFont="1" applyBorder="1"/>
    <xf numFmtId="165" fontId="0" fillId="0" borderId="21" xfId="1" applyNumberFormat="1" applyFont="1" applyBorder="1"/>
    <xf numFmtId="165" fontId="0" fillId="0" borderId="52" xfId="1" applyNumberFormat="1" applyFont="1" applyBorder="1"/>
    <xf numFmtId="0" fontId="5" fillId="19" borderId="0" xfId="0" applyFont="1" applyFill="1" applyAlignment="1">
      <alignment horizontal="left"/>
    </xf>
    <xf numFmtId="37" fontId="11" fillId="19" borderId="0" xfId="0" applyNumberFormat="1" applyFont="1" applyFill="1" applyAlignment="1">
      <alignment horizontal="center"/>
    </xf>
    <xf numFmtId="37" fontId="11" fillId="19" borderId="0" xfId="0" applyNumberFormat="1" applyFont="1" applyFill="1" applyAlignment="1">
      <alignment horizontal="right"/>
    </xf>
    <xf numFmtId="1" fontId="0" fillId="8" borderId="0" xfId="1" applyNumberFormat="1" applyFont="1" applyFill="1" applyAlignment="1"/>
    <xf numFmtId="1" fontId="0" fillId="8" borderId="24" xfId="1" applyNumberFormat="1" applyFont="1" applyFill="1" applyBorder="1" applyAlignment="1"/>
    <xf numFmtId="1" fontId="14" fillId="8" borderId="0" xfId="1" applyNumberFormat="1" applyFont="1" applyFill="1" applyAlignment="1"/>
    <xf numFmtId="0" fontId="27" fillId="8" borderId="0" xfId="0" applyFont="1" applyFill="1"/>
    <xf numFmtId="0" fontId="0" fillId="9" borderId="0" xfId="0" applyFill="1" applyAlignment="1">
      <alignment horizontal="right"/>
    </xf>
    <xf numFmtId="0" fontId="14" fillId="10" borderId="0" xfId="0" applyFont="1" applyFill="1"/>
    <xf numFmtId="3" fontId="10" fillId="0" borderId="53" xfId="0" applyNumberFormat="1" applyFont="1" applyBorder="1"/>
    <xf numFmtId="3" fontId="8" fillId="0" borderId="4" xfId="0" applyNumberFormat="1" applyFont="1" applyBorder="1"/>
    <xf numFmtId="0" fontId="8" fillId="10" borderId="45" xfId="0" applyFont="1" applyFill="1" applyBorder="1" applyAlignment="1">
      <alignment horizontal="center"/>
    </xf>
    <xf numFmtId="3" fontId="8" fillId="0" borderId="3" xfId="0" applyNumberFormat="1" applyFont="1" applyBorder="1"/>
    <xf numFmtId="3" fontId="8" fillId="11" borderId="3" xfId="0" applyNumberFormat="1" applyFont="1" applyFill="1" applyBorder="1"/>
    <xf numFmtId="3" fontId="15" fillId="0" borderId="3" xfId="0" applyNumberFormat="1" applyFont="1" applyBorder="1"/>
    <xf numFmtId="3" fontId="15" fillId="11" borderId="3" xfId="0" applyNumberFormat="1" applyFont="1" applyFill="1" applyBorder="1"/>
    <xf numFmtId="3" fontId="15" fillId="11" borderId="54" xfId="0" applyNumberFormat="1" applyFont="1" applyFill="1" applyBorder="1"/>
    <xf numFmtId="0" fontId="8" fillId="10" borderId="55" xfId="0" applyFont="1" applyFill="1" applyBorder="1" applyAlignment="1">
      <alignment horizontal="center"/>
    </xf>
    <xf numFmtId="3" fontId="8" fillId="0" borderId="56" xfId="0" applyNumberFormat="1" applyFont="1" applyBorder="1"/>
    <xf numFmtId="3" fontId="8" fillId="11" borderId="56" xfId="0" applyNumberFormat="1" applyFont="1" applyFill="1" applyBorder="1"/>
    <xf numFmtId="3" fontId="15" fillId="0" borderId="56" xfId="0" applyNumberFormat="1" applyFont="1" applyBorder="1"/>
    <xf numFmtId="3" fontId="15" fillId="11" borderId="56" xfId="0" applyNumberFormat="1" applyFont="1" applyFill="1" applyBorder="1"/>
    <xf numFmtId="3" fontId="15" fillId="11" borderId="57" xfId="0" applyNumberFormat="1" applyFont="1" applyFill="1" applyBorder="1"/>
    <xf numFmtId="0" fontId="3" fillId="2" borderId="5" xfId="0" applyFont="1" applyFill="1" applyBorder="1" applyAlignment="1">
      <alignment horizontal="center"/>
    </xf>
    <xf numFmtId="3" fontId="10" fillId="0" borderId="58" xfId="0" applyNumberFormat="1" applyFont="1" applyBorder="1"/>
    <xf numFmtId="0" fontId="8" fillId="10" borderId="15" xfId="0" applyFont="1" applyFill="1" applyBorder="1" applyAlignment="1">
      <alignment horizontal="center"/>
    </xf>
    <xf numFmtId="3" fontId="8" fillId="0" borderId="15" xfId="0" applyNumberFormat="1" applyFont="1" applyBorder="1"/>
    <xf numFmtId="3" fontId="8" fillId="11" borderId="15" xfId="0" applyNumberFormat="1" applyFont="1" applyFill="1" applyBorder="1"/>
    <xf numFmtId="3" fontId="15" fillId="0" borderId="15" xfId="0" applyNumberFormat="1" applyFont="1" applyBorder="1"/>
    <xf numFmtId="3" fontId="15" fillId="11" borderId="15" xfId="0" applyNumberFormat="1" applyFont="1" applyFill="1" applyBorder="1"/>
    <xf numFmtId="3" fontId="15" fillId="11" borderId="20" xfId="0" applyNumberFormat="1" applyFont="1" applyFill="1" applyBorder="1"/>
    <xf numFmtId="3" fontId="8" fillId="11" borderId="20" xfId="0" applyNumberFormat="1" applyFont="1" applyFill="1" applyBorder="1"/>
    <xf numFmtId="3" fontId="8" fillId="11" borderId="59" xfId="0" applyNumberFormat="1" applyFont="1" applyFill="1" applyBorder="1"/>
    <xf numFmtId="3" fontId="8" fillId="0" borderId="60" xfId="0" applyNumberFormat="1" applyFont="1" applyBorder="1"/>
    <xf numFmtId="0" fontId="0" fillId="5" borderId="0" xfId="0" applyFill="1" applyAlignment="1">
      <alignment horizontal="right"/>
    </xf>
    <xf numFmtId="0" fontId="23" fillId="0" borderId="51" xfId="0" applyFont="1" applyBorder="1" applyAlignment="1">
      <alignment wrapText="1"/>
    </xf>
    <xf numFmtId="165" fontId="0" fillId="0" borderId="23" xfId="1" applyNumberFormat="1" applyFont="1" applyBorder="1"/>
    <xf numFmtId="165" fontId="23" fillId="0" borderId="0" xfId="1" applyNumberFormat="1" applyFont="1" applyBorder="1" applyAlignment="1">
      <alignment wrapText="1"/>
    </xf>
    <xf numFmtId="165" fontId="14" fillId="0" borderId="0" xfId="1" applyNumberFormat="1" applyFont="1" applyBorder="1" applyAlignment="1">
      <alignment horizontal="right" wrapText="1"/>
    </xf>
    <xf numFmtId="165" fontId="13" fillId="0" borderId="15" xfId="1" applyNumberFormat="1" applyFont="1" applyBorder="1"/>
    <xf numFmtId="165" fontId="13" fillId="0" borderId="22" xfId="1" applyNumberFormat="1" applyFont="1" applyBorder="1"/>
    <xf numFmtId="165" fontId="13" fillId="0" borderId="20" xfId="1" applyNumberFormat="1" applyFont="1" applyBorder="1"/>
    <xf numFmtId="0" fontId="13" fillId="5" borderId="15" xfId="0" applyFont="1" applyFill="1" applyBorder="1" applyAlignment="1">
      <alignment horizontal="center"/>
    </xf>
    <xf numFmtId="0" fontId="13" fillId="5" borderId="15" xfId="0" applyFont="1" applyFill="1" applyBorder="1" applyAlignment="1">
      <alignment horizontal="left"/>
    </xf>
    <xf numFmtId="165" fontId="0" fillId="0" borderId="15" xfId="1" applyNumberFormat="1" applyFont="1" applyBorder="1" applyAlignment="1"/>
    <xf numFmtId="165" fontId="0" fillId="0" borderId="22" xfId="1" applyNumberFormat="1" applyFont="1" applyBorder="1" applyAlignment="1"/>
    <xf numFmtId="165" fontId="0" fillId="0" borderId="21" xfId="1" applyNumberFormat="1" applyFont="1" applyBorder="1" applyAlignment="1"/>
    <xf numFmtId="165" fontId="13" fillId="5" borderId="15" xfId="1" applyNumberFormat="1" applyFont="1" applyFill="1" applyBorder="1" applyAlignment="1">
      <alignment horizontal="center"/>
    </xf>
    <xf numFmtId="165" fontId="13" fillId="5" borderId="15" xfId="1" applyNumberFormat="1" applyFont="1" applyFill="1" applyBorder="1" applyAlignment="1"/>
    <xf numFmtId="0" fontId="13" fillId="0" borderId="61" xfId="0" applyFont="1" applyBorder="1"/>
    <xf numFmtId="165" fontId="13" fillId="0" borderId="61" xfId="1" applyNumberFormat="1" applyFont="1" applyBorder="1"/>
    <xf numFmtId="165" fontId="0" fillId="0" borderId="61" xfId="1" applyNumberFormat="1" applyFont="1" applyBorder="1" applyAlignment="1"/>
    <xf numFmtId="165" fontId="13" fillId="5" borderId="61" xfId="1" applyNumberFormat="1" applyFont="1" applyFill="1" applyBorder="1" applyAlignment="1">
      <alignment horizontal="center"/>
    </xf>
    <xf numFmtId="165" fontId="0" fillId="0" borderId="61" xfId="1" applyNumberFormat="1" applyFont="1" applyBorder="1"/>
    <xf numFmtId="0" fontId="1" fillId="4" borderId="15" xfId="0" applyFont="1" applyFill="1" applyBorder="1" applyAlignment="1">
      <alignment horizontal="left"/>
    </xf>
    <xf numFmtId="0" fontId="5" fillId="4" borderId="15" xfId="0" applyFont="1" applyFill="1" applyBorder="1" applyAlignment="1">
      <alignment horizontal="left"/>
    </xf>
    <xf numFmtId="0" fontId="5" fillId="4" borderId="16" xfId="0" applyFont="1" applyFill="1" applyBorder="1" applyAlignment="1">
      <alignment horizontal="left"/>
    </xf>
    <xf numFmtId="165" fontId="5" fillId="4" borderId="9" xfId="1" applyNumberFormat="1" applyFont="1" applyFill="1" applyBorder="1" applyAlignment="1">
      <alignment horizontal="left"/>
    </xf>
    <xf numFmtId="0" fontId="2" fillId="2" borderId="2" xfId="0" applyFont="1" applyFill="1" applyBorder="1" applyAlignment="1">
      <alignment horizontal="center"/>
    </xf>
    <xf numFmtId="0" fontId="1" fillId="3" borderId="3" xfId="0" applyFont="1" applyFill="1" applyBorder="1"/>
    <xf numFmtId="0" fontId="1" fillId="3" borderId="4" xfId="0" applyFont="1" applyFill="1" applyBorder="1"/>
    <xf numFmtId="0" fontId="14" fillId="10" borderId="19" xfId="0" applyFont="1" applyFill="1" applyBorder="1" applyAlignment="1">
      <alignment horizontal="center"/>
    </xf>
    <xf numFmtId="0" fontId="14" fillId="10" borderId="18" xfId="0" applyFont="1" applyFill="1" applyBorder="1" applyAlignment="1">
      <alignment horizontal="center"/>
    </xf>
    <xf numFmtId="0" fontId="4" fillId="2" borderId="2" xfId="0" applyFont="1" applyFill="1" applyBorder="1" applyAlignment="1">
      <alignment horizontal="center"/>
    </xf>
    <xf numFmtId="0" fontId="2" fillId="2" borderId="3" xfId="0" applyFont="1" applyFill="1" applyBorder="1" applyAlignment="1">
      <alignment horizontal="center"/>
    </xf>
  </cellXfs>
  <cellStyles count="4">
    <cellStyle name="Comma" xfId="1" builtinId="3"/>
    <cellStyle name="Hyperlink" xfId="3" builtinId="8"/>
    <cellStyle name="Neutral" xfId="2" builtinId="28"/>
    <cellStyle name="Normal"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36</xdr:row>
      <xdr:rowOff>161925</xdr:rowOff>
    </xdr:from>
    <xdr:to>
      <xdr:col>12</xdr:col>
      <xdr:colOff>505911</xdr:colOff>
      <xdr:row>45</xdr:row>
      <xdr:rowOff>158843</xdr:rowOff>
    </xdr:to>
    <xdr:pic>
      <xdr:nvPicPr>
        <xdr:cNvPr id="3" name="Picture 2">
          <a:extLst>
            <a:ext uri="{FF2B5EF4-FFF2-40B4-BE49-F238E27FC236}">
              <a16:creationId xmlns:a16="http://schemas.microsoft.com/office/drawing/2014/main" id="{9A91B52F-53CF-9894-D73E-D435B8B701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43775" y="6134100"/>
          <a:ext cx="3483154" cy="1800317"/>
        </a:xfrm>
        <a:prstGeom prst="rect">
          <a:avLst/>
        </a:prstGeom>
      </xdr:spPr>
    </xdr:pic>
    <xdr:clientData/>
  </xdr:twoCellAnchor>
  <xdr:twoCellAnchor editAs="oneCell">
    <xdr:from>
      <xdr:col>8</xdr:col>
      <xdr:colOff>0</xdr:colOff>
      <xdr:row>48</xdr:row>
      <xdr:rowOff>0</xdr:rowOff>
    </xdr:from>
    <xdr:to>
      <xdr:col>13</xdr:col>
      <xdr:colOff>142166</xdr:colOff>
      <xdr:row>64</xdr:row>
      <xdr:rowOff>44586</xdr:rowOff>
    </xdr:to>
    <xdr:pic>
      <xdr:nvPicPr>
        <xdr:cNvPr id="5" name="Picture 4">
          <a:extLst>
            <a:ext uri="{FF2B5EF4-FFF2-40B4-BE49-F238E27FC236}">
              <a16:creationId xmlns:a16="http://schemas.microsoft.com/office/drawing/2014/main" id="{AC244583-3955-BEB5-35D8-98E3AE7D327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3775" y="8296275"/>
          <a:ext cx="3873699" cy="263856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trín Harðardóttir - HA" id="{575140DE-2A94-44B5-B355-DD5FAC518B7B}" userId="S::kah4@unak.is::95232eca-d811-443b-b73e-75490c803831" providerId="AD"/>
  <person displayName="Katrin Harðardóttir - VMA" id="{954E669E-6B8D-4565-9E36-CCB5F4FADE11}" userId="S::katrin.hardardottir@vma.is::b05226a8-c80f-411a-a558-40d824416dc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6" dT="2026-01-21T10:35:32.37" personId="{954E669E-6B8D-4565-9E36-CCB5F4FADE11}" id="{08BBC986-B688-4653-B322-1A129FB032D8}">
    <text>Debet frá fyrra timabili + debet úr prófjöfnuði</text>
  </threadedComment>
  <threadedComment ref="G6" dT="2026-01-21T10:36:03.44" personId="{954E669E-6B8D-4565-9E36-CCB5F4FADE11}" id="{378C46B2-6E94-4865-BA73-44751A3E7C0D}">
    <text>Kredit frá fyrra tímabili+kredit prófjöfnuður</text>
  </threadedComment>
  <threadedComment ref="H6" dT="2026-01-21T10:37:52.09" personId="{954E669E-6B8D-4565-9E36-CCB5F4FADE11}" id="{128E094E-4569-4875-A57E-294BB5E2FA7B}">
    <text>Reikna mismunin á debet og kredit í viðskiptajöfnuðinum. Draga lægri töluna frá hærri tölunni og mismunurinn kemur þeim megin sem hærri talan er.
Dæmi: debet 10.000-6.000 kredit = 4.000 debet megin</text>
  </threadedComment>
  <threadedComment ref="I6" dT="2026-01-21T10:38:57.43" personId="{954E669E-6B8D-4565-9E36-CCB5F4FADE11}" id="{A323F5BC-D965-4BEB-AFD9-7FD871881558}">
    <text xml:space="preserve">Reikna mismunin á debet og kredit í viðskiptajöfnuðinum. Draga lægri töluna frá hærri tölunni og mismunurinn kemur þeim megin sem hærri talan er.
Dæmi: kredit 15.000-12.000 debet = 3.000 kredit megin
</text>
  </threadedComment>
  <threadedComment ref="L7" dT="2025-01-09T21:51:03.71" personId="{954E669E-6B8D-4565-9E36-CCB5F4FADE11}" id="{86B4B91C-DB5F-426D-B158-86401E2B2AC3}">
    <text xml:space="preserve">Vörukaup debet-Vörukaup kredit = Vörunotkun sem við færum við hér.
Þetta eru vörurnar sem fóru út úr fyrirtækinu í febrúar á verðinu sem við keyptum þær inn á (kostnaðarverði)
</text>
  </threadedComment>
  <threadedComment ref="M8" dT="2025-01-09T21:53:45.16" personId="{954E669E-6B8D-4565-9E36-CCB5F4FADE11}" id="{A4D8B31F-9661-410A-A449-856B3AB35A00}">
    <text>Vörusalan eru tekjurnar okkar og færist því hér</text>
  </threadedComment>
  <threadedComment ref="J9" dT="2025-01-09T21:54:35.09" personId="{954E669E-6B8D-4565-9E36-CCB5F4FADE11}" id="{C427A30E-E9A4-4302-9B10-2DDABCEA4FE4}">
    <text>Viðskiptakröfur eru eignir þvi kaupendurnir hafa ekki greitt okkur enn fyrir þær.</text>
  </threadedComment>
  <threadedComment ref="L11" dT="2025-01-09T21:56:10.32" personId="{954E669E-6B8D-4565-9E36-CCB5F4FADE11}" id="{C4E6035E-7572-490D-A2BF-84B0DCB37154}">
    <text>Kostnaður eru alls konar reikningar sem við borgum: simi, auglýsingar o.fl. og eru þvi gjöld.</text>
  </threadedComment>
  <threadedComment ref="L12" dT="2025-01-09T21:56:41.25" personId="{954E669E-6B8D-4565-9E36-CCB5F4FADE11}" id="{FB5BE272-3816-41B9-AE66-E367153E1009}">
    <text>Vinnulaun eru færð á gjöld þvi við (fyrirtækið) þurfum að borga starfsfólki laun)</text>
  </threadedComment>
  <threadedComment ref="J14" dT="2026-01-06T15:06:29.45" personId="{575140DE-2A94-44B5-B355-DD5FAC518B7B}" id="{5C04D4CB-A198-485F-8E8F-5E2E0D97DEBA}">
    <text xml:space="preserve">Vörubirgðir eru gefnar upp í verkefninu.
Við eigum þetta í vörum í fyrirtækinu okkar og því fer þetta i eignir
</text>
  </threadedComment>
  <threadedComment ref="O14" dT="2025-01-09T21:57:06.14" personId="{954E669E-6B8D-4565-9E36-CCB5F4FADE11}" id="{9D624657-70D2-4845-803B-B7D1BBB39B16}">
    <text>Eigið fe færist alltaf á eigið fé kredit!</text>
  </threadedComment>
  <threadedComment ref="L16" dT="2025-01-06T13:50:28.55" personId="{954E669E-6B8D-4565-9E36-CCB5F4FADE11}" id="{912AB0DE-CCAF-49D7-8588-4B8DE037A942}">
    <text>Ef það er hagnaður þá færum við hann svona: Hér inn debet og  svo inn á eigið fé kredit.</text>
  </threadedComment>
  <threadedComment ref="M16" dT="2025-01-06T13:51:54.00" personId="{954E669E-6B8D-4565-9E36-CCB5F4FADE11}" id="{84D3FE7F-09FA-41C2-9281-FA68806438F5}">
    <text>Ef gjöld eða hærri en tekjur þá er tap og við færum það svona: Kredit á rekstrarreikning og debet inn á eigið fé.</text>
  </threadedComment>
  <threadedComment ref="N16" dT="2025-01-06T13:52:30.16" personId="{954E669E-6B8D-4565-9E36-CCB5F4FADE11}" id="{50D60CBD-3C22-43C1-AAD7-B5B1C7662D1D}">
    <text>Ef það er tap þá færist það hér</text>
  </threadedComment>
  <threadedComment ref="O16" dT="2025-01-06T13:52:15.81" personId="{954E669E-6B8D-4565-9E36-CCB5F4FADE11}" id="{333C83C6-17B2-449A-A4EC-88859CA7A962}">
    <text>Ef það er hagnaður þá færist hann hér</text>
  </threadedComment>
  <threadedComment ref="K17" dT="2025-01-06T13:55:46.84" personId="{954E669E-6B8D-4565-9E36-CCB5F4FADE11}" id="{6936ACF4-7F64-4679-8CDF-562A1CD13B04}">
    <text>Hér færist eigið fé í lok timabilsins</text>
  </threadedComment>
  <threadedComment ref="N17" dT="2025-01-06T13:54:47.89" personId="{954E669E-6B8D-4565-9E36-CCB5F4FADE11}" id="{FA94A31B-3C93-48C9-8E13-6D25CFC86E2B}">
    <text>Nú finnum við eigið fé í lok mánaðarins:
Kredit-Debet = eigið fé í lokin.
Færum þessa upphæð debet í eigið fé og svo kredit inn á skuldir á efnahagsreikningi.</text>
  </threadedComment>
</ThreadedComments>
</file>

<file path=xl/threadedComments/threadedComment2.xml><?xml version="1.0" encoding="utf-8"?>
<ThreadedComments xmlns="http://schemas.microsoft.com/office/spreadsheetml/2018/threadedcomments" xmlns:x="http://schemas.openxmlformats.org/spreadsheetml/2006/main">
  <threadedComment ref="B4" dT="2025-01-09T21:33:52.58" personId="{954E669E-6B8D-4565-9E36-CCB5F4FADE11}" id="{C73ABC0D-3229-4AEE-91B7-ACB8B5EF4E63}">
    <text>Í þessari færslu tökum við eignir og skuldir úr reikningsjöfnuðinum í verkefni 1.
Eignirnar eru peningar í banka debet, vörubirgðir sem fara hér á vörukaup debet, viðskiptakröfur sem fara á viðskiptakröfur debet og viðskiptaskuldir sem fara á viðskiptaskuldir kredit og eigið fé sem er 800.000+50.000 hagnaðurinn úr verkefni 1 = 850.000 kr</text>
  </threadedComment>
  <threadedComment ref="H9" dT="2025-01-09T19:29:43.90" personId="{954E669E-6B8D-4565-9E36-CCB5F4FADE11}" id="{8969500E-6BBF-4BD8-9499-FCB9952DD126}">
    <text>Hér bakfærum við gölluðu vörurnar. Tökum þær hér út af vörukaupareikningnum.</text>
  </threadedComment>
  <threadedComment ref="M9" dT="2025-01-09T19:30:41.53" personId="{954E669E-6B8D-4565-9E36-CCB5F4FADE11}" id="{CE64782A-1C89-4828-BD36-A55CF5799ABA}">
    <text>Minnkum skuldina um upphæðina á gölluðu vörunum með þvi að færa hana hérna.</text>
  </threadedComment>
  <threadedComment ref="F18" dT="2025-01-09T19:51:48.93" personId="{954E669E-6B8D-4565-9E36-CCB5F4FADE11}" id="{6A01D0B9-6596-4E62-AB4D-C00797039130}">
    <text>Við greiðum helminginn af vörunum hér út úr bankanum 40.000</text>
  </threadedComment>
  <threadedComment ref="G18" dT="2025-01-09T19:51:18.68" personId="{954E669E-6B8D-4565-9E36-CCB5F4FADE11}" id="{A78D5AFA-3335-4788-80E1-C44668FA8C13}">
    <text>Færum öll vörukaupin hér</text>
  </threadedComment>
  <threadedComment ref="N18" dT="2025-01-09T19:53:03.27" personId="{954E669E-6B8D-4565-9E36-CCB5F4FADE11}" id="{0F9707DE-F601-4A9E-990B-595CCE8645FB}">
    <text>Við skuldum helming af vörukaupunum og færum skuldina hér</text>
  </threadedComment>
  <threadedComment ref="F22" dT="2025-01-09T20:04:14.93" personId="{954E669E-6B8D-4565-9E36-CCB5F4FADE11}" id="{3B2E8223-308D-4E3E-B810-E68FA0DF9B70}">
    <text>Greiðum restina af skuldinni sem var 120.000 í upphafi hér út úr banka.
120.000 vörukaupin-60.000 gölluðu vörurnar sem við skiluðum = 60.000 restin af skuldinni sem borgast núna.</text>
  </threadedComment>
  <threadedComment ref="M22" dT="2025-01-09T20:03:09.63" personId="{954E669E-6B8D-4565-9E36-CCB5F4FADE11}" id="{89503041-7A0E-4958-9C06-3DF5284EB6D2}">
    <text>Skuldin var í upphafi 120.000 en við skiluðum gölluðum vörur fyrir 60.000 þann 4. jan. Þá er bara eftir 60.000 sem við borgum núna og færum upphæðina hér.</text>
  </threadedComment>
</ThreadedComments>
</file>

<file path=xl/threadedComments/threadedComment3.xml><?xml version="1.0" encoding="utf-8"?>
<ThreadedComments xmlns="http://schemas.microsoft.com/office/spreadsheetml/2018/threadedcomments" xmlns:x="http://schemas.openxmlformats.org/spreadsheetml/2006/main">
  <threadedComment ref="F4" dT="2026-01-21T10:35:32.37" personId="{954E669E-6B8D-4565-9E36-CCB5F4FADE11}" id="{13EA838E-E6FF-4B2A-8897-1EC2AAC1463E}">
    <text>Debet frá fyrra timabili + debet úr prófjöfnuði</text>
  </threadedComment>
  <threadedComment ref="G4" dT="2026-01-21T10:36:03.44" personId="{954E669E-6B8D-4565-9E36-CCB5F4FADE11}" id="{EFD7DC5D-BDB3-4E97-AC0D-861B173BC628}">
    <text>Kredit frá fyrra tímabili+kredit prófjöfnuður</text>
  </threadedComment>
  <threadedComment ref="H4" dT="2026-01-21T10:37:52.09" personId="{954E669E-6B8D-4565-9E36-CCB5F4FADE11}" id="{EFF58B08-43D4-483E-8680-818348AB64FE}">
    <text>Reikna mismunin á debet og kredit í viðskiptajöfnuðinum. Draga lægri töluna frá hærri tölunni og mismunurinn kemur þeim megin sem hærri talan er.
Dæmi: debet 10.000-6.000 kredit = 4.000 debet megin</text>
  </threadedComment>
  <threadedComment ref="I4" dT="2026-01-21T10:38:57.43" personId="{954E669E-6B8D-4565-9E36-CCB5F4FADE11}" id="{4EC84E8C-9371-4B06-9A8E-A4B2C3D90C0A}">
    <text xml:space="preserve">Reikna mismunin á debet og kredit í viðskiptajöfnuðinum. Draga lægri töluna frá hærri tölunni og mismunurinn kemur þeim megin sem hærri talan er.
Dæmi: kredit 15.000-12.000 debet = 3.000 kredit megin
</text>
  </threadedComment>
  <threadedComment ref="L5" dT="2025-01-09T21:51:03.71" personId="{954E669E-6B8D-4565-9E36-CCB5F4FADE11}" id="{9D3D8855-14C3-4826-870A-B7F8A3DA5D3E}">
    <text xml:space="preserve">Vörukaup debet-Vörukaup kredit = Vörunotkun sem við færum við hér.
Þetta eru vörurnar sem fóru út úr fyrirtækinu í febrúar á verðinu sem við keyptum þær inn á (kostnaðarverði)
</text>
  </threadedComment>
  <threadedComment ref="M6" dT="2025-01-09T21:53:45.16" personId="{954E669E-6B8D-4565-9E36-CCB5F4FADE11}" id="{54B62258-489C-4474-B47B-93960B28764B}">
    <text>Vörusalan eru tekjurnar okkar og færist því hér</text>
  </threadedComment>
  <threadedComment ref="J7" dT="2025-01-09T21:54:35.09" personId="{954E669E-6B8D-4565-9E36-CCB5F4FADE11}" id="{BF952DC4-3FD4-4510-8546-E57768B74FD6}">
    <text>Viðskiptakröfur eru eignir þvi kaupendurnir hafa ekki greitt okkur enn fyrir þær.</text>
  </threadedComment>
  <threadedComment ref="L9" dT="2025-01-09T21:56:10.32" personId="{954E669E-6B8D-4565-9E36-CCB5F4FADE11}" id="{38FEE369-EA2E-4B6B-BE46-0DA920463EF2}">
    <text>Kostnaður eru alls konar reikningar sem við borgum: simi, auglýsingar o.fl. og eru þvi gjöld.</text>
  </threadedComment>
  <threadedComment ref="L10" dT="2025-01-09T21:56:41.25" personId="{954E669E-6B8D-4565-9E36-CCB5F4FADE11}" id="{4B7226B0-97B2-4F2E-9B52-D561BD4B4BAB}">
    <text>Vinnulaun eru færð á gjöld þvi við (fyrirtækið) þurfum að borga starfsfólki laun)</text>
  </threadedComment>
  <threadedComment ref="J12" dT="2026-01-06T15:06:29.45" personId="{575140DE-2A94-44B5-B355-DD5FAC518B7B}" id="{8EE0591F-EC23-4D54-96D6-357AF37FDF8E}">
    <text xml:space="preserve">Vörubirgðir eru gefnar upp í verkefninu.
Við eigum þetta í vörum í fyrirtækinu okkar og því fer þetta i eignir
</text>
  </threadedComment>
  <threadedComment ref="O12" dT="2025-01-09T21:57:06.14" personId="{954E669E-6B8D-4565-9E36-CCB5F4FADE11}" id="{C23F5FC3-5D0E-43CD-A229-02E427E3D5C4}">
    <text>Eigið fe færist alltaf á eigið fé kredit!</text>
  </threadedComment>
  <threadedComment ref="L14" dT="2025-01-06T13:50:28.55" personId="{954E669E-6B8D-4565-9E36-CCB5F4FADE11}" id="{3D5E01A4-4B59-4C21-96DE-531653868DDB}">
    <text>Ef það er hagnaður þá færum við hann svona: Hér inn debet og  svo inn á eigið fé kredit.</text>
  </threadedComment>
  <threadedComment ref="M14" dT="2025-01-06T13:51:54.00" personId="{954E669E-6B8D-4565-9E36-CCB5F4FADE11}" id="{C2FCC86D-C394-4468-8D64-5463799B2606}">
    <text>Ef gjöld eða hærri en tekjur þá er tap og við færum það svona: Kredit á rekstrarreikning og debet inn á eigið fé.</text>
  </threadedComment>
  <threadedComment ref="N14" dT="2025-01-06T13:52:30.16" personId="{954E669E-6B8D-4565-9E36-CCB5F4FADE11}" id="{9409D799-A2DD-487D-84C4-BCE70319EB34}">
    <text>Ef það er tap þá færist það hér</text>
  </threadedComment>
  <threadedComment ref="O14" dT="2025-01-06T13:52:15.81" personId="{954E669E-6B8D-4565-9E36-CCB5F4FADE11}" id="{92E66828-2787-40A7-9E34-5E5D7CED4B32}">
    <text>Ef það er hagnaður þá færist hann hér</text>
  </threadedComment>
  <threadedComment ref="K15" dT="2025-01-06T13:55:46.84" personId="{954E669E-6B8D-4565-9E36-CCB5F4FADE11}" id="{F1AA79AD-41C7-405B-B08C-81F28CBD488D}">
    <text>Hér færist eigið fé í lok timabilsins</text>
  </threadedComment>
  <threadedComment ref="N15" dT="2025-01-06T13:54:47.89" personId="{954E669E-6B8D-4565-9E36-CCB5F4FADE11}" id="{708C5008-B74C-43EF-8F1B-4822EFAA7ECA}">
    <text>Nú finnum við eigið fé í lok mánaðarins:
Kredit-Debet = eigið fé í lokin.
Færum þessa upphæð debet í eigið fé og svo kredit inn á skuldir á efnahagsreikningi.</text>
  </threadedComment>
</ThreadedComments>
</file>

<file path=xl/threadedComments/threadedComment4.xml><?xml version="1.0" encoding="utf-8"?>
<ThreadedComments xmlns="http://schemas.microsoft.com/office/spreadsheetml/2018/threadedcomments" xmlns:x="http://schemas.openxmlformats.org/spreadsheetml/2006/main">
  <threadedComment ref="F10" dT="2026-01-22T12:21:14.25" personId="{954E669E-6B8D-4565-9E36-CCB5F4FADE11}" id="{87B520B1-F7CE-4191-B520-3DBCF965D96C}">
    <text xml:space="preserve">Skv. Fob skilmálum þá á seljandi að greiða útkeyrslu og útskipun og því ber okkur að borga þetta (sjá mynd um FOB og CIF).
Borgum hér kredit úr banka 4.000 og í debet kostnað.
</text>
  </threadedComment>
  <threadedComment ref="O12" dT="2025-01-10T12:50:36.37" personId="{954E669E-6B8D-4565-9E36-CCB5F4FADE11}" id="{D275FA68-F9B2-452F-BC6C-A484FC768E69}">
    <text>Við færum húsaleiguna á kostnað því þetta er lítið bókhald. Ef þetta væri í alvöru þá væri sér reikningur fyrir húsaleiguna. En hér er þetta kostnaður.</text>
  </threadedComment>
  <threadedComment ref="F14" dT="2025-01-10T12:56:01.11" personId="{954E669E-6B8D-4565-9E36-CCB5F4FADE11}" id="{59FEF2B3-73B0-4768-B88F-BA32EB8E40D7}">
    <text>90.000 vörukaup + 10.000 flutningsgj. Og vátrygging = 100.000</text>
  </threadedComment>
  <threadedComment ref="G14" dT="2025-01-10T12:52:19.25" personId="{954E669E-6B8D-4565-9E36-CCB5F4FADE11}" id="{F2B2321D-E7E7-402E-8A25-2A7C25BC7CA3}">
    <text>Vörukaupin 90.000 kr færast á vörukaup debet og kostnaðurinn sem okkur ber að borga skv. FOB, 10.000 færist líka á vörukaup debet.
90.000 + 10.000 = 100.000</text>
  </threadedComment>
  <threadedComment ref="I17" dT="2025-01-10T12:53:30.53" personId="{954E669E-6B8D-4565-9E36-CCB5F4FADE11}" id="{96AEB71D-B597-4E1F-A7FD-D9EA8BAEF676}">
    <text xml:space="preserve">Við þurfum að bakfæra vörusöluna á vörunum sem Helgi skilar okkur. Gerum það með þvi að setja 15.000 í vörusölu debet. </text>
  </threadedComment>
  <threadedComment ref="L17" dT="2025-01-10T12:54:55.16" personId="{954E669E-6B8D-4565-9E36-CCB5F4FADE11}" id="{74DC5B6A-624A-44D6-9FAA-5C7D42457240}">
    <text>Við minnkum skuldina hans Helga því hann á ekki að þurfa að borga fyrir vörur sem hann skilar og færum þvi 15.000 í viðskiptakröfur kredit.</text>
  </threadedComment>
  <threadedComment ref="K18" dT="2025-01-10T13:00:24.81" personId="{954E669E-6B8D-4565-9E36-CCB5F4FADE11}" id="{4C4B5F1E-3697-45C5-ACF8-E1251DE9F2A5}">
    <text>Hér er það sem Ögri skuldar okkur, þ.e. Vörunar sem hann keypti af okkur 48.000 + 5.000 kr flutningsgjaldið sem hann á að borga = 53.000</text>
  </threadedComment>
  <threadedComment ref="F19" dT="2025-01-10T12:57:25.35" personId="{954E669E-6B8D-4565-9E36-CCB5F4FADE11}" id="{2D5FD64F-3F3D-43A5-843E-C3229F2B1242}">
    <text>Greiðum 3.000 uppskipun + 5.000 í flutningsgjald fyrir hann Ögra = 8.000</text>
  </threadedComment>
  <threadedComment ref="O19" dT="2025-01-10T12:59:10.04" personId="{954E669E-6B8D-4565-9E36-CCB5F4FADE11}" id="{DB05D740-B0C4-4F9F-AFD3-34F7D6C376B0}">
    <text>Hér færum við  útskipunina þvi við eigum að borga hana skv. FOB skilmálnum.
Hér má EKKI setja flutningsgjaldið 5.000 því Ögri á að borga það og færist það á viðskiptakröfur debet.</text>
  </threadedComment>
  <threadedComment ref="G20" dT="2025-01-10T13:04:20.27" personId="{954E669E-6B8D-4565-9E36-CCB5F4FADE11}" id="{933F474C-CEF2-4AC2-8ED4-7D56E1E3512D}">
    <text>Vörukaupin eru 75.000 + 5.000 flutningsgjald og trygging sem færist skv. FOB hér líka = 80.000.</text>
  </threadedComment>
  <threadedComment ref="J24" dT="2025-01-10T13:03:19.69" personId="{954E669E-6B8D-4565-9E36-CCB5F4FADE11}" id="{58E1A7B3-D3D4-4F57-8632-87EE26BBDD71}">
    <text>Við sjáum að vörukaupin í færslu 13. voru 75.000+5.000 í flutningsgjald og tryggingar = 80.000 kr.
Við leggjum álagninguna á 80.000 kónurnar:
80.000*1,25 = 100.000 sem er vörusalan og færist á vörusölu kredit</text>
  </threadedComment>
  <threadedComment ref="F25" dT="2025-01-10T15:00:15.71" personId="{954E669E-6B8D-4565-9E36-CCB5F4FADE11}" id="{7DFA603F-BF50-4785-BFA2-18A51D6515FE}">
    <text>Hluti af laununum er greiddur i peningum 30.000 kr sem fara hér út úr bankanum kredit.l</text>
  </threadedComment>
  <threadedComment ref="J25" dT="2025-01-10T15:00:43.41" personId="{954E669E-6B8D-4565-9E36-CCB5F4FADE11}" id="{3C9EBD63-4594-49D2-9861-CC4E1AB31F23}">
    <text>Hluti af laununum eru greidd út í vörum sem fara hér út úr vörusölu kredit.</text>
  </threadedComment>
  <threadedComment ref="Q25" dT="2025-01-10T15:01:37.58" personId="{954E669E-6B8D-4565-9E36-CCB5F4FADE11}" id="{733E0D9C-03D0-47EE-BFBA-8A1754A55EF0}">
    <text>Launin eru samtals 38.000.
30.000 greitt út úr banka + 8.000 greitt í vörum = 38.000 vinnulaun debet</text>
  </threadedComment>
</ThreadedComments>
</file>

<file path=xl/threadedComments/threadedComment5.xml><?xml version="1.0" encoding="utf-8"?>
<ThreadedComments xmlns="http://schemas.microsoft.com/office/spreadsheetml/2018/threadedcomments" xmlns:x="http://schemas.openxmlformats.org/spreadsheetml/2006/main">
  <threadedComment ref="F7" dT="2026-01-21T10:35:32.37" personId="{954E669E-6B8D-4565-9E36-CCB5F4FADE11}" id="{E065E5F5-B819-4F60-9872-32534047CE95}">
    <text>Debet frá fyrra timabili + debet úr prófjöfnuði</text>
  </threadedComment>
  <threadedComment ref="G7" dT="2026-01-21T10:36:03.44" personId="{954E669E-6B8D-4565-9E36-CCB5F4FADE11}" id="{3583CE5A-F2E5-43B9-B5D5-BB36AAEF8F58}">
    <text>Kredit frá fyrra tímabili+kredit prófjöfnuður</text>
  </threadedComment>
  <threadedComment ref="H7" dT="2026-01-21T10:37:52.09" personId="{954E669E-6B8D-4565-9E36-CCB5F4FADE11}" id="{BAF8D0C3-2C29-4C90-9F3F-117FBB4910F6}">
    <text>Reikna mismunin á debet og kredit í viðskiptajöfnuðinum. Draga lægri töluna frá hærri tölunni og mismunurinn kemur þeim megin sem hærri talan er.
Dæmi: debet 10.000-6.000 kredit = 4.000 debet megin</text>
  </threadedComment>
  <threadedComment ref="I7" dT="2026-01-21T10:38:57.43" personId="{954E669E-6B8D-4565-9E36-CCB5F4FADE11}" id="{805B1DC1-CAB0-44E6-8029-27C2E0F93BCF}">
    <text xml:space="preserve">Reikna mismunin á debet og kredit í viðskiptajöfnuðinum. Draga lægri töluna frá hærri tölunni og mismunurinn kemur þeim megin sem hærri talan er.
Dæmi: kredit 15.000-12.000 debet = 3.000 kredit megin
</text>
  </threadedComment>
  <threadedComment ref="L8" dT="2025-01-09T21:51:03.71" personId="{954E669E-6B8D-4565-9E36-CCB5F4FADE11}" id="{37042E95-929B-49E0-A021-49EF0C236048}">
    <text xml:space="preserve">Vörukaup debet-Vörukaup kredit = Vörunotkun sem við færum við hér.
Þetta eru vörurnar sem fóru út úr fyrirtækinu í febrúar á verðinu sem við keyptum þær inn á (kostnaðarverði)
</text>
  </threadedComment>
  <threadedComment ref="M9" dT="2025-01-09T21:53:45.16" personId="{954E669E-6B8D-4565-9E36-CCB5F4FADE11}" id="{2B9B3BE0-DC94-407F-AF12-E83DB2C2EFF2}">
    <text>Vörusalan eru tekjurnar okkar og færist því hér</text>
  </threadedComment>
  <threadedComment ref="J10" dT="2025-01-09T21:54:35.09" personId="{954E669E-6B8D-4565-9E36-CCB5F4FADE11}" id="{1A2540BE-E494-48B8-B0EC-8CE134A6D63A}">
    <text>Viðskiptakröfur eru eignir þvi kaupendurnir hafa ekki greitt okkur enn fyrir þær.</text>
  </threadedComment>
  <threadedComment ref="L12" dT="2025-01-09T21:56:10.32" personId="{954E669E-6B8D-4565-9E36-CCB5F4FADE11}" id="{9B829301-08E7-4C16-863A-FBCD276D6EF8}">
    <text>Kostnaður eru alls konar reikningar sem við borgum: simi, auglýsingar o.fl. og eru þvi gjöld.</text>
  </threadedComment>
  <threadedComment ref="L13" dT="2025-01-09T21:56:41.25" personId="{954E669E-6B8D-4565-9E36-CCB5F4FADE11}" id="{0202F771-16DD-496C-B6A9-5A1B80CB3E3F}">
    <text>Vinnulaun eru færð á gjöld þvi við (fyrirtækið) þurfum að borga starfsfólki laun)</text>
  </threadedComment>
  <threadedComment ref="J15" dT="2026-01-06T15:06:29.45" personId="{575140DE-2A94-44B5-B355-DD5FAC518B7B}" id="{0C4C6A2D-E393-4176-AC5E-3953E3AF9DC1}">
    <text xml:space="preserve">Vörubirgðir eru gefnar upp í verkefninu.
Við eigum þetta í vörum í fyrirtækinu okkar og því fer þetta i eignir
</text>
  </threadedComment>
  <threadedComment ref="O15" dT="2025-01-09T21:57:06.14" personId="{954E669E-6B8D-4565-9E36-CCB5F4FADE11}" id="{B7859A8B-77F2-4249-B50A-28958D527A2F}">
    <text>Eigið fe færist alltaf á eigið fé kredit!</text>
  </threadedComment>
  <threadedComment ref="L17" dT="2025-01-06T13:50:28.55" personId="{954E669E-6B8D-4565-9E36-CCB5F4FADE11}" id="{3EF50B79-D08F-407D-9A0B-67E5A562E82E}">
    <text>Ef það er hagnaður þá færum við hann svona: Hér inn debet og  svo inn á eigið fé kredit.</text>
  </threadedComment>
  <threadedComment ref="M17" dT="2025-01-06T13:51:54.00" personId="{954E669E-6B8D-4565-9E36-CCB5F4FADE11}" id="{76DEBAA1-40D0-4F3B-B1A1-7616BC50503F}">
    <text>Ef gjöld eða hærri en tekjur þá er tap og við færum það svona: Kredit á rekstrarreikning og debet inn á eigið fé.</text>
  </threadedComment>
  <threadedComment ref="N17" dT="2025-01-06T13:52:30.16" personId="{954E669E-6B8D-4565-9E36-CCB5F4FADE11}" id="{9B09B903-DC21-47E8-9F76-D946848E477A}">
    <text>Ef það er tap þá færist það hér</text>
  </threadedComment>
  <threadedComment ref="O17" dT="2025-01-06T13:52:15.81" personId="{954E669E-6B8D-4565-9E36-CCB5F4FADE11}" id="{C31CCC6F-7537-4039-87C8-49B9052D7559}">
    <text>Ef það er hagnaður þá færist hann hér</text>
  </threadedComment>
  <threadedComment ref="K18" dT="2025-01-06T13:55:46.84" personId="{954E669E-6B8D-4565-9E36-CCB5F4FADE11}" id="{CE74C24A-609A-4886-8D0E-0257FCEB69F7}">
    <text>Hér færist eigið fé í lok timabilsins</text>
  </threadedComment>
  <threadedComment ref="N18" dT="2025-01-06T13:54:47.89" personId="{954E669E-6B8D-4565-9E36-CCB5F4FADE11}" id="{A0DB8A47-1338-44FF-A772-8B27D82B0734}">
    <text>Nú finnum við eigið fé í lok mánaðarins:
Kredit-Debet = eigið fé í lokin.
Færum þessa upphæð debet í eigið fé og svo kredit inn á skuldir á efnahagsreikningi.</text>
  </threadedComment>
</ThreadedComments>
</file>

<file path=xl/threadedComments/threadedComment6.xml><?xml version="1.0" encoding="utf-8"?>
<ThreadedComments xmlns="http://schemas.microsoft.com/office/spreadsheetml/2018/threadedcomments" xmlns:x="http://schemas.openxmlformats.org/spreadsheetml/2006/main">
  <threadedComment ref="B5" dT="2025-01-09T21:33:52.58" personId="{954E669E-6B8D-4565-9E36-CCB5F4FADE11}" id="{D17031EE-7906-4B3D-BA62-652B3A401039}">
    <text>Í þessari færslu tökum við eignir og skuldir úr reikningsjöfnuðinum í verkefni 3.
Eignirnar eru peningar í banka debet, vörubirgðir sem fara hér á vörukaup debet, viðskiptakröfur sem fara á viðskiptakröfur debet og viðskiptaskuldir sem fara á viðskiptaskuldir kredit og eigið fé kredit (941.000+141.000 = 1.082.000</text>
  </threadedComment>
  <threadedComment ref="O7" dT="2025-01-13T14:45:00.10" personId="{954E669E-6B8D-4565-9E36-CCB5F4FADE11}" id="{931130C0-FDF7-416C-97C8-FAE147E48091}">
    <text>Bókarinn er ekki á launaskrá fyrirtækisins heldur er hann bókari úti í bæ sem færir bókhaldið fyrir okkur.</text>
  </threadedComment>
  <threadedComment ref="J12" dT="2025-01-13T14:45:29.70" personId="{954E669E-6B8D-4565-9E36-CCB5F4FADE11}" id="{DE292711-4E22-499B-AF52-31FCF17058BC}">
    <text xml:space="preserve">Vörurnar sem Elli tekur út úr fyrirtækinu sem laun fara út úr vörusölunni. </text>
  </threadedComment>
  <threadedComment ref="Q12" dT="2025-01-13T14:46:22.13" personId="{954E669E-6B8D-4565-9E36-CCB5F4FADE11}" id="{251C7189-4DF3-459E-BEDC-92189065756D}">
    <text xml:space="preserve">Launin hans Ella eru 20.000 kr sem hann fær greitt út bankanum + vörurnar sem hann tekur út úr fyrirtækinu 12.000 = 32.000 vinnulaun debet. </text>
  </threadedComment>
  <threadedComment ref="G14" dT="2025-01-13T15:10:11.34" personId="{954E669E-6B8D-4565-9E36-CCB5F4FADE11}" id="{FA680794-3E00-4E9E-BFAB-B3A45349031D}">
    <text xml:space="preserve">Kostnaður vegna vörukaupa færist á vörukaup debet. </text>
  </threadedComment>
  <threadedComment ref="M14" dT="2025-01-13T15:52:46.25" personId="{954E669E-6B8D-4565-9E36-CCB5F4FADE11}" id="{D0027BB0-1A72-4A4E-82F2-96E53C17B44A}">
    <text>Sjóefnavinnslan á að borga þetta skv. CIF skilmálum en við borgum þetta fyrir þá. Við færum upphæðina sem við borgum fyrir þá hér því hún drest svo frá skuldinni okkar.</text>
  </threadedComment>
  <threadedComment ref="F21" dT="2025-01-13T15:09:33.70" personId="{954E669E-6B8D-4565-9E36-CCB5F4FADE11}" id="{A0FBA643-C72C-4518-A033-9B071E8E8438}">
    <text xml:space="preserve">Við greiddum fyrir þá flutningsgjaldið 7.000 sem þarf að draga fra skuldinni.
Skuldin 85.000 - Flutn.gjaldið sem við borguðum 7.000 = 78.000 sem við skuldum þeim og erum að borga núna.
</text>
  </threadedComment>
  <threadedComment ref="M21" dT="2025-01-13T15:09:17.04" personId="{954E669E-6B8D-4565-9E36-CCB5F4FADE11}" id="{123BEAA0-B6B0-4AAE-8DB3-780D5410975B}">
    <text>Við greiddum fyrir þá flutningsgjaldið 7.000 sem þarf að draga fra skuldinni.
Skuldin 85.000 - Flutn.gjaldið sem við borguðum 7.000 = 78.000 sem við skuldum þeim og erum að borga núna.</text>
  </threadedComment>
  <threadedComment ref="I24" dT="2025-01-13T15:35:01.70" personId="{954E669E-6B8D-4565-9E36-CCB5F4FADE11}" id="{D50EA7B6-95AA-432D-80EC-06F98B225325}">
    <text>Þegar viðskiptavinir skila okkur vörum þá bakfærast þær á vörusölu debet.</text>
  </threadedComment>
  <threadedComment ref="L24" dT="2025-01-13T15:34:33.97" personId="{954E669E-6B8D-4565-9E36-CCB5F4FADE11}" id="{1BCA476A-87C5-4CDB-88E1-BC1325BBB747}">
    <text>Heilsuræktin skuldaði okkur 50.000 (13. apríl) og eru að gera upp skuldina og því færum við 50.000 kr hér.</text>
  </threadedComment>
  <threadedComment ref="G27" dT="2025-01-13T15:40:30.05" personId="{954E669E-6B8D-4565-9E36-CCB5F4FADE11}" id="{758C0330-342D-4F26-86EF-B44D7DEE9E7E}">
    <text xml:space="preserve">Kostnaður vegna vörukaupa færist á vörukaup debet. </text>
  </threadedComment>
</ThreadedComments>
</file>

<file path=xl/threadedComments/threadedComment7.xml><?xml version="1.0" encoding="utf-8"?>
<ThreadedComments xmlns="http://schemas.microsoft.com/office/spreadsheetml/2018/threadedcomments" xmlns:x="http://schemas.openxmlformats.org/spreadsheetml/2006/main">
  <threadedComment ref="F6" dT="2026-01-21T10:35:32.37" personId="{954E669E-6B8D-4565-9E36-CCB5F4FADE11}" id="{20FA9BDC-3621-437E-891E-AAB8ADBE0E91}">
    <text>Debet frá fyrra timabili + debet úr prófjöfnuði</text>
  </threadedComment>
  <threadedComment ref="G6" dT="2026-01-21T10:36:03.44" personId="{954E669E-6B8D-4565-9E36-CCB5F4FADE11}" id="{DAB377C3-729B-44D3-9291-1A84E0EDACE9}">
    <text>Kredit frá fyrra tímabili+kredit prófjöfnuður</text>
  </threadedComment>
  <threadedComment ref="H6" dT="2026-01-21T10:37:52.09" personId="{954E669E-6B8D-4565-9E36-CCB5F4FADE11}" id="{6764D015-FDAA-4920-97AF-6FDAC41FBA0C}">
    <text>Reikna mismunin á debet og kredit í viðskiptajöfnuðinum. Draga lægri töluna frá hærri tölunni og mismunurinn kemur þeim megin sem hærri talan er.
Dæmi: debet 10.000-6.000 kredit = 4.000 debet megin</text>
  </threadedComment>
  <threadedComment ref="I6" dT="2026-01-21T10:38:57.43" personId="{954E669E-6B8D-4565-9E36-CCB5F4FADE11}" id="{15D4D9C4-9C9B-462C-94BE-F1C0C2B19D73}">
    <text xml:space="preserve">Reikna mismunin á debet og kredit í viðskiptajöfnuðinum. Draga lægri töluna frá hærri tölunni og mismunurinn kemur þeim megin sem hærri talan er.
Dæmi: kredit 15.000-12.000 debet = 3.000 kredit megin
</text>
  </threadedComment>
  <threadedComment ref="L7" dT="2025-01-09T21:51:03.71" personId="{954E669E-6B8D-4565-9E36-CCB5F4FADE11}" id="{CE448B45-A9F3-422E-97DC-54312E00E8C3}">
    <text xml:space="preserve">Vörukaup debet-Vörukaup kredit = Vörunotkun sem við færum við hér.
Þetta eru vörurnar sem fóru út úr fyrirtækinu í febrúar á verðinu sem við keyptum þær inn á (kostnaðarverði)
</text>
  </threadedComment>
  <threadedComment ref="M8" dT="2025-01-09T21:53:45.16" personId="{954E669E-6B8D-4565-9E36-CCB5F4FADE11}" id="{28251349-ED07-448B-8DA7-62E14A2215E7}">
    <text>Vörusalan eru tekjurnar okkar og færist því hér</text>
  </threadedComment>
  <threadedComment ref="J9" dT="2025-01-09T21:54:35.09" personId="{954E669E-6B8D-4565-9E36-CCB5F4FADE11}" id="{F1359299-DFC5-4EBC-A703-DE9685D526D4}">
    <text>Viðskiptakröfur eru eignir þvi kaupendurnir hafa ekki greitt okkur enn fyrir þær.</text>
  </threadedComment>
  <threadedComment ref="L11" dT="2025-01-09T21:56:10.32" personId="{954E669E-6B8D-4565-9E36-CCB5F4FADE11}" id="{B4D82E7A-0560-4FBD-85BC-9520F89308DA}">
    <text>Kostnaður eru alls konar reikningar sem við borgum: simi, auglýsingar o.fl. og eru þvi gjöld.</text>
  </threadedComment>
  <threadedComment ref="L12" dT="2025-01-09T21:56:41.25" personId="{954E669E-6B8D-4565-9E36-CCB5F4FADE11}" id="{CF00D290-ED2F-48F3-BA4D-98D9AA60B261}">
    <text>Vinnulaun eru færð á gjöld þvi við (fyrirtækið) þurfum að borga starfsfólki laun)</text>
  </threadedComment>
  <threadedComment ref="J14" dT="2026-01-06T15:06:29.45" personId="{575140DE-2A94-44B5-B355-DD5FAC518B7B}" id="{255FF173-71BB-41D0-8478-235F7E8AB3C0}">
    <text xml:space="preserve">Vörubirgðir eru gefnar upp í verkefninu.
Við eigum þetta í vörum í fyrirtækinu okkar og því fer þetta i eignir
</text>
  </threadedComment>
  <threadedComment ref="O14" dT="2025-01-09T21:57:06.14" personId="{954E669E-6B8D-4565-9E36-CCB5F4FADE11}" id="{094C791D-8665-49D2-BECD-5A1933376A70}">
    <text>Eigið fe færist alltaf á eigið fé kredit!</text>
  </threadedComment>
  <threadedComment ref="L16" dT="2025-01-06T13:50:28.55" personId="{954E669E-6B8D-4565-9E36-CCB5F4FADE11}" id="{E97102A3-3F09-4B64-8710-AF941ABB221A}">
    <text>Ef það er hagnaður þá færum við hann svona: Hér inn debet og  svo inn á eigið fé kredit.</text>
  </threadedComment>
  <threadedComment ref="M16" dT="2025-01-06T13:51:54.00" personId="{954E669E-6B8D-4565-9E36-CCB5F4FADE11}" id="{50B3C2F9-7C2A-4C1F-A86E-00D2DBF7437F}">
    <text>Ef gjöld eða hærri en tekjur þá er tap og við færum það svona: Kredit á rekstrarreikning og debet inn á eigið fé.</text>
  </threadedComment>
  <threadedComment ref="N16" dT="2025-01-06T13:52:30.16" personId="{954E669E-6B8D-4565-9E36-CCB5F4FADE11}" id="{EDDE060C-3912-4A9C-8926-C60C65BCFF15}">
    <text>Ef það er tap þá færist það hér</text>
  </threadedComment>
  <threadedComment ref="O16" dT="2025-01-06T13:52:15.81" personId="{954E669E-6B8D-4565-9E36-CCB5F4FADE11}" id="{C93F8C4F-D3A1-4CE0-813E-24959755C9FD}">
    <text>Ef það er hagnaður þá færist hann hér</text>
  </threadedComment>
  <threadedComment ref="K17" dT="2025-01-06T13:55:46.84" personId="{954E669E-6B8D-4565-9E36-CCB5F4FADE11}" id="{D1D029D5-5C6B-4DA4-B5A7-7D90BB02413F}">
    <text>Hér færist eigið fé í lok timabilsins</text>
  </threadedComment>
  <threadedComment ref="N17" dT="2025-01-06T13:54:47.89" personId="{954E669E-6B8D-4565-9E36-CCB5F4FADE11}" id="{B4DEF626-7340-4DD7-B299-0EE3343508EF}">
    <text>Nú finnum við eigið fé í lok mánaðarins:
Kredit-Debet = eigið fé í lokin.
Færum þessa upphæð debet í eigið fé og svo kredit inn á skuldir á efnahagsreikningi.</text>
  </threadedComment>
</ThreadedComments>
</file>

<file path=xl/threadedComments/threadedComment8.xml><?xml version="1.0" encoding="utf-8"?>
<ThreadedComments xmlns="http://schemas.microsoft.com/office/spreadsheetml/2018/threadedcomments" xmlns:x="http://schemas.openxmlformats.org/spreadsheetml/2006/main">
  <threadedComment ref="E3" dT="2025-01-19T16:44:47.48" personId="{954E669E-6B8D-4565-9E36-CCB5F4FADE11}" id="{CA6FC910-F106-4184-BCA9-E5B7E882E442}">
    <text xml:space="preserve">Getum hugsað sjóðinn sem peningakassann í búðinni og hann virkar eins og bankareikningurinn. Peningur fer inn debet og út kredit.
Sjóðurinn hefur að geyma handbært fé, þ.e. Pening sem við erum með og getum notað hvenær sem er. </text>
  </threadedComment>
  <threadedComment ref="B5" dT="2025-01-09T21:33:52.58" personId="{954E669E-6B8D-4565-9E36-CCB5F4FADE11}" id="{36E6F855-CB81-4223-9854-C29FB4950051}">
    <text>Í þessari færslu tökum við eignir og skuldir úr reikningsjöfnuðinum í verkefni 4.
Eignirnar eru peningar í banka debet, vörubirgðir sem fara hér á vörukaup debet, viðskiptakröfur sem fara á viðskiptakröfur debet og viðskiptaskuldir sem fara á viðskiptaskuldir kredit og eigið fé kredit (941.000+141.000 = 1.082.000</text>
  </threadedComment>
  <threadedComment ref="V5" dT="2025-01-13T14:31:18.09" personId="{954E669E-6B8D-4565-9E36-CCB5F4FADE11}" id="{E73A7958-F7BB-405E-9321-EE3C4A414E15}">
    <text>Eigið fé í lok april var 1.053.000</text>
  </threadedComment>
  <threadedComment ref="M6" dT="2025-01-19T16:27:08.57" personId="{954E669E-6B8D-4565-9E36-CCB5F4FADE11}" id="{C334B74A-A906-43B5-AEA9-C0F19A40AD8D}">
    <text>Við færum á viðskiptakröfur debet þegar við seljum út í reikning. Það þýðir að við lánum fyrir vörunum.</text>
  </threadedComment>
  <threadedComment ref="B7" dT="2025-01-19T16:35:32.06" personId="{954E669E-6B8D-4565-9E36-CCB5F4FADE11}" id="{87DA602A-4C76-4734-A3DF-2DD97F44AAD1}">
    <text>Þegar við seljum FOB þá eigum við að greiða kostnaðinn að flutningstækinu og útskipun. Muna: Kostnaður vegna vörusölu færist á kostnað.</text>
  </threadedComment>
  <threadedComment ref="Q7" dT="2025-01-19T16:35:56.85" personId="{954E669E-6B8D-4565-9E36-CCB5F4FADE11}" id="{D56AEF11-D07B-4955-BEE3-9A43089EF2B1}">
    <text>Þegar við seljum FOB þá eigum við að greiða kostnaðinn að flutningstækinu og útskipun. Muna: Kostnaður vegna vörusölu færist á kostnað debet.</text>
  </threadedComment>
  <threadedComment ref="H8" dT="2025-01-19T16:36:41.62" personId="{954E669E-6B8D-4565-9E36-CCB5F4FADE11}" id="{A6E9C137-7BDB-4035-9BC8-641CC88ACBD0}">
    <text>Við borgum skuldina 60.000 kr og vextina 4.000 kr = 64.000 sem fer hér út úr bankanum.</text>
  </threadedComment>
  <threadedComment ref="O8" dT="2025-01-19T16:37:39.20" personId="{954E669E-6B8D-4565-9E36-CCB5F4FADE11}" id="{47100672-26C8-4539-9C47-F1F0C9E6BFEF}">
    <text>Við sléttum út skuldina með þvi að færa 60.000 kr hér. Vextirnir eru ekki hér. Þeir fara á sér vaxtareikning sem heitir vaxtagjöld debet.</text>
  </threadedComment>
  <threadedComment ref="X8" dT="2025-01-19T16:39:08.28" personId="{954E669E-6B8D-4565-9E36-CCB5F4FADE11}" id="{80378271-FE5A-4217-A6E4-14B833277A94}">
    <text>Við færum vextina hér debet megin og tökum  peningan til að borga þá ut úr banka kredit.</text>
  </threadedComment>
  <threadedComment ref="G10" dT="2025-01-19T16:40:46.33" personId="{954E669E-6B8D-4565-9E36-CCB5F4FADE11}" id="{5D378414-B630-4441-A24E-75FE42316AD4}">
    <text>Við fáum greidda skuldina sem er 127.000 + 3.000 vexti = 130.000 kr</text>
  </threadedComment>
  <threadedComment ref="N10" dT="2025-01-19T16:41:54.14" personId="{954E669E-6B8D-4565-9E36-CCB5F4FADE11}" id="{993474D9-4ABE-4E54-A716-CFC69FA0C6B2}">
    <text>Við sléttum út kröfuna með þvi að færa 127.000 kr hér. Vextirnir færast á sér reikning sem heitir vaxtatekjur og við færum debet.</text>
  </threadedComment>
  <threadedComment ref="Y10" dT="2025-01-19T16:43:04.12" personId="{954E669E-6B8D-4565-9E36-CCB5F4FADE11}" id="{62DC904C-6BBC-46D4-BA09-8E5049EDF01C}">
    <text>Hér færum við vextina kredit megin´3.000, þvi tekjur eru alltaf kredit og á móti setjum við 3.000 inn í banka debet.</text>
  </threadedComment>
  <threadedComment ref="M13" dT="2025-01-19T16:47:27.95" personId="{954E669E-6B8D-4565-9E36-CCB5F4FADE11}" id="{5D310D6B-7108-4761-B31E-ADFE6BB98A63}">
    <text>Skv. FOB reglum þá á Þegill að borga flutningsgjaldið. En við borguðum fyrir hann 3.000 út úr banka kredit og hér bætum við 3.000 kr við skuldina hans debet.</text>
  </threadedComment>
  <threadedComment ref="L14" dT="2025-01-19T16:48:23.56" personId="{954E669E-6B8D-4565-9E36-CCB5F4FADE11}" id="{FBD3607D-9E61-44AE-83C3-B9AF25C83AD9}">
    <text>Vörur sem teknar eru út úr fyrirtækinu sem laun fara út úr Vörusölu kredit alveg eins og aðrar vörur sem seldar eru.</text>
  </threadedComment>
  <threadedComment ref="S14" dT="2025-01-19T16:49:27.75" personId="{954E669E-6B8D-4565-9E36-CCB5F4FADE11}" id="{170E9D62-04A6-45CB-9237-6468DCC36003}">
    <text>Launin hennar Stinu eru bæði greidd í peningum og í vörum. 12.000+14.000 = 26.000 sem færist hér á Vinnulaun debet.</text>
  </threadedComment>
  <threadedComment ref="H16" dT="2025-01-19T16:50:50.16" personId="{954E669E-6B8D-4565-9E36-CCB5F4FADE11}" id="{094F3C8C-9DDE-489E-AD59-63F3692079C9}">
    <text>Við tökum pening hér út úr bankanum kredit til að greiða skudina og vextina. 138.000+2.000 = 140.000</text>
  </threadedComment>
  <threadedComment ref="O16" dT="2025-01-19T16:51:47.80" personId="{954E669E-6B8D-4565-9E36-CCB5F4FADE11}" id="{FC7515B4-E916-49EC-A338-CB32BB4DF744}">
    <text>Hérna á viðskiptaskuldir debet sléttum við út skuldina okkar sem var 138.000 kr.
Vextirnir færast EKKI hér, þeir fara á vaxtagjaldareikning.</text>
  </threadedComment>
  <threadedComment ref="X16" dT="2025-01-19T16:53:28.18" personId="{954E669E-6B8D-4565-9E36-CCB5F4FADE11}" id="{FB892125-54BF-49F8-A08F-C79B6FD3992C}">
    <text>Við greiðum þessa vexi og þess vegna eru þeir vaxtagjöld og við færum á vaxtagjöld debet 2.000. Á móti tökum við peningin út úr bankanum kredit 2000.</text>
  </threadedComment>
  <threadedComment ref="Q21" dT="2025-01-19T16:57:19.85" personId="{954E669E-6B8D-4565-9E36-CCB5F4FADE11}" id="{109DBAD2-98C8-4DE7-8C50-A02FA12F46D6}">
    <text>Auglýsinguna hér færum við á kostnað debet og á móti á nýjan reikning sem heitir Einkareikningur debet.</text>
  </threadedComment>
  <threadedComment ref="W21" dT="2025-01-19T16:59:28.18" personId="{954E669E-6B8D-4565-9E36-CCB5F4FADE11}" id="{66386EA0-C10A-431D-A367-E9E2E68B47F1}">
    <text>Einkareikningurinn er fyrir það sem eigendur setja inn í fyrirtækið og það sem þeir taka út úr fyrirtækinu.
Við getum hugsað einkareikninginn eins og vasa eigandans. Hann tekur úr vasanum sínum og þá færum við að einkareikning kredit.
Hann setur í vasann sinn þá fæum við á einkareikning debet.</text>
  </threadedComment>
  <threadedComment ref="Y21" dT="2025-01-19T17:00:57.20" personId="{954E669E-6B8D-4565-9E36-CCB5F4FADE11}" id="{62729804-13E5-49D8-81BF-1E892BD94F84}">
    <text>Hér tekur eigandinn 14.000 úr eigin vasa og þvi færum við hér kredit á einkareikning og á móti færum við debet á kostnað þvi hann borgar auglýsingu.</text>
  </threadedComment>
  <threadedComment ref="F24" dT="2025-01-19T17:03:23.19" personId="{954E669E-6B8D-4565-9E36-CCB5F4FADE11}" id="{DE50C059-2ABF-42B9-A078-DF85295BBCB8}">
    <text xml:space="preserve">Samkvæmt FOB skilmálunum þá eigum við að borga þetta og við tökum peningin 2.500 kr hér út úr banka kredit og færum svo á móti á kostnað debt 2.500.
MUNA: Kostnaður vegna vörusölu færist á kostnað.
</text>
  </threadedComment>
  <threadedComment ref="Q24" dT="2025-01-19T17:04:21.09" personId="{954E669E-6B8D-4565-9E36-CCB5F4FADE11}" id="{7A5A2B87-8358-48AB-B316-198B2984146F}">
    <text>Kostnaður vegna vörusölu sem við eigum að borga færist á kostnað debet.</text>
  </threadedComment>
  <threadedComment ref="G25" dT="2025-01-19T17:05:57.27" personId="{954E669E-6B8D-4565-9E36-CCB5F4FADE11}" id="{2A9C47B6-137C-4A9A-BE82-E0B57A28922D}">
    <text>Hótelið greiðir okkur skuld sina 76.000 og vextina 600 kr = 76.600 sem eru lagðar inn á banka debet</text>
  </threadedComment>
  <threadedComment ref="N25" dT="2025-01-19T17:06:53.57" personId="{954E669E-6B8D-4565-9E36-CCB5F4FADE11}" id="{2651F2D9-618C-4AC2-94EB-013D3F8D8F28}">
    <text>Hér sléttum við út skuldina eða kröfuna á hendur Hótels Húsavik með því að færa 76.000 kr á viðskiptakröfur kredit.
Vextirnir færast EKKI hér, þeir færast á vaxtatekjureikning</text>
  </threadedComment>
  <threadedComment ref="Y25" dT="2025-01-19T17:08:38.74" personId="{954E669E-6B8D-4565-9E36-CCB5F4FADE11}" id="{B41167F6-D59D-4608-8DF9-77630CBF9208}">
    <text>Hér færum við vextina sem Hótel Húsavikur greiðir okkur, kredit á vaxtatekjur. Á móti færum við á banka debet.</text>
  </threadedComment>
  <threadedComment ref="E26" dT="2025-01-19T17:10:13.21" personId="{954E669E-6B8D-4565-9E36-CCB5F4FADE11}" id="{B6029274-7B05-441E-9870-209C357462BA}">
    <text>Við seljum vörur fyrir 30.000 kr en Elli tekur í sinn vasa 10.000.
30.000-10.000 = 20.000 kr eru þá eftir af andvirði sölunnar og fara þær í stjóðinn.</text>
  </threadedComment>
  <threadedComment ref="L26" dT="2025-01-19T17:10:49.51" personId="{954E669E-6B8D-4565-9E36-CCB5F4FADE11}" id="{2054BB40-6EB9-4406-B9CE-27D67BA330C9}">
    <text>Vörusalan er 30.000 og vörurnar fara hér kredit út úr vörusölu.</text>
  </threadedComment>
  <threadedComment ref="X26" dT="2025-01-19T17:11:32.07" personId="{954E669E-6B8D-4565-9E36-CCB5F4FADE11}" id="{A867B77B-5CBF-4D98-8606-00456A0B0ACF}">
    <text>Elli tekur 10.000 af vörusölunni úr eigin vasa og færum við þá upphæð hér á einkareikning debet.</text>
  </threadedComment>
  <threadedComment ref="Q28" dT="2025-01-19T17:13:18.95" personId="{954E669E-6B8D-4565-9E36-CCB5F4FADE11}" id="{B09B3760-E239-4BDE-837F-41399ECA6BDC}">
    <text>Kostnaður vegna vörusölu færist á kostnað debet og þvi færum við hér 3.000 kr sem við greiddum í flutningsgjald.
Skv. CIF skilmálunum eigum við að borga það.</text>
  </threadedComment>
  <threadedComment ref="F29" dT="2025-01-19T17:16:45.75" personId="{954E669E-6B8D-4565-9E36-CCB5F4FADE11}" id="{B9EFACED-1A9D-4CD0-8CF3-E01F7F573DC0}">
    <text>Við leggjum við saman debet tölurnar og drögum frá kredit tölurnar = Peningurinn sem er til í sjóðnum. 
Þá sjáum við að það eru eftir 18.700 og við skiljum 1.000 kr af þvi eftir inni í sjóðnum en tökum restina út 17.700 kr kredit og færum í debet á banka.</text>
  </threadedComment>
</ThreadedComments>
</file>

<file path=xl/threadedComments/threadedComment9.xml><?xml version="1.0" encoding="utf-8"?>
<ThreadedComments xmlns="http://schemas.microsoft.com/office/spreadsheetml/2018/threadedcomments" xmlns:x="http://schemas.openxmlformats.org/spreadsheetml/2006/main">
  <threadedComment ref="F6" dT="2026-01-21T10:35:32.37" personId="{954E669E-6B8D-4565-9E36-CCB5F4FADE11}" id="{21133A67-52EE-4BD0-8A43-ACA4829C9E75}">
    <text>Debet frá fyrra timabili + debet úr prófjöfnuði</text>
  </threadedComment>
  <threadedComment ref="G6" dT="2026-01-21T10:36:03.44" personId="{954E669E-6B8D-4565-9E36-CCB5F4FADE11}" id="{EC341367-D25C-4019-9656-DA64A8C26320}">
    <text>Kredit frá fyrra tímabili+kredit prófjöfnuður</text>
  </threadedComment>
  <threadedComment ref="H6" dT="2026-01-21T10:37:52.09" personId="{954E669E-6B8D-4565-9E36-CCB5F4FADE11}" id="{931F0424-2FD3-4401-A03D-9D7D7DE53FFC}">
    <text>Reikna mismunin á debet og kredit í viðskiptajöfnuðinum. Draga lægri töluna frá hærri tölunni og mismunurinn kemur þeim megin sem hærri talan er.
Dæmi: debet 10.000-6.000 kredit = 4.000 debet megin</text>
  </threadedComment>
  <threadedComment ref="I6" dT="2026-01-21T10:38:57.43" personId="{954E669E-6B8D-4565-9E36-CCB5F4FADE11}" id="{697D8D8E-C8EF-4EFD-A6D1-10257B3DD263}">
    <text xml:space="preserve">Reikna mismunin á debet og kredit í viðskiptajöfnuðinum. Draga lægri töluna frá hærri tölunni og mismunurinn kemur þeim megin sem hærri talan er.
Dæmi: kredit 15.000-12.000 debet = 3.000 kredit megin
</text>
  </threadedComment>
  <threadedComment ref="L7" dT="2025-01-09T21:51:03.71" personId="{954E669E-6B8D-4565-9E36-CCB5F4FADE11}" id="{10273046-DB03-4459-905D-3451A2E9E617}">
    <text xml:space="preserve">Vörukaup debet-Vörukaup kredit = Vörunotkun sem við færum við hér.
Þetta eru vörurnar sem fóru út úr fyrirtækinu í febrúar á verðinu sem við keyptum þær inn á (kostnaðarverði)
</text>
  </threadedComment>
  <threadedComment ref="M8" dT="2025-01-09T21:53:45.16" personId="{954E669E-6B8D-4565-9E36-CCB5F4FADE11}" id="{5E1034FC-85F9-4B83-BA89-C197F1C6A297}">
    <text>Vörusalan eru tekjurnar okkar og færist því hér</text>
  </threadedComment>
  <threadedComment ref="J9" dT="2025-01-09T21:54:35.09" personId="{954E669E-6B8D-4565-9E36-CCB5F4FADE11}" id="{CE2F89E6-AE4A-4C24-A789-FF2FC95FA6A0}">
    <text>Viðskiptakröfur eru eignir þvi kaupendurnir hafa ekki greitt okkur enn fyrir þær.</text>
  </threadedComment>
  <threadedComment ref="L11" dT="2025-01-09T21:56:10.32" personId="{954E669E-6B8D-4565-9E36-CCB5F4FADE11}" id="{91ED1C12-5F6C-4BC7-B22F-2B8A96723AF6}">
    <text>Kostnaður eru alls konar reikningar sem við borgum: simi, auglýsingar o.fl. og eru þvi gjöld.</text>
  </threadedComment>
  <threadedComment ref="L12" dT="2025-01-09T21:56:41.25" personId="{954E669E-6B8D-4565-9E36-CCB5F4FADE11}" id="{400BA090-D82F-47B7-8378-FE6470160907}">
    <text>Vinnulaun eru færð á gjöld þvi við (fyrirtækið) þurfum að borga starfsfólki laun)</text>
  </threadedComment>
  <threadedComment ref="J16" dT="2026-01-06T15:06:29.45" personId="{575140DE-2A94-44B5-B355-DD5FAC518B7B}" id="{AE0F7622-A1D3-40A8-B8BE-1EBCC7A7C326}">
    <text xml:space="preserve">Vörubirgðir eru gefnar upp í verkefninu.
Við eigum þetta í vörum í fyrirtækinu okkar og því fer þetta i eignir
</text>
  </threadedComment>
  <threadedComment ref="O16" dT="2025-01-09T21:57:06.14" personId="{954E669E-6B8D-4565-9E36-CCB5F4FADE11}" id="{20C6A5D6-5CA8-4ABA-A94B-2E2E49E0993F}">
    <text>Eigið fe færist alltaf á eigið fé kredit!</text>
  </threadedComment>
  <threadedComment ref="L19" dT="2025-01-06T13:50:28.55" personId="{954E669E-6B8D-4565-9E36-CCB5F4FADE11}" id="{E4E29740-D0DA-46EB-96D4-B32E9F1FB979}">
    <text>Ef það er hagnaður þá færum við hann svona: Hér inn debet og  svo inn á eigið fé kredit.</text>
  </threadedComment>
  <threadedComment ref="M19" dT="2025-01-06T13:51:54.00" personId="{954E669E-6B8D-4565-9E36-CCB5F4FADE11}" id="{1978ABAB-0491-4228-8893-D0A4B97E5340}">
    <text>Ef gjöld eða hærri en tekjur þá er tap og við færum það svona: Kredit á rekstrarreikning og debet inn á eigið fé.</text>
  </threadedComment>
  <threadedComment ref="N19" dT="2025-01-06T13:52:30.16" personId="{954E669E-6B8D-4565-9E36-CCB5F4FADE11}" id="{11781D2D-2DBC-4F0C-9A78-61D28CEF16FD}">
    <text>Ef það er tap þá færist það hér</text>
  </threadedComment>
  <threadedComment ref="O19" dT="2025-01-06T13:52:15.81" personId="{954E669E-6B8D-4565-9E36-CCB5F4FADE11}" id="{032970CD-B2B5-4D0D-BDEC-8AF9B51E7306}">
    <text>Ef það er hagnaður þá færist hann hér</text>
  </threadedComment>
  <threadedComment ref="K20" dT="2025-01-06T13:55:46.84" personId="{954E669E-6B8D-4565-9E36-CCB5F4FADE11}" id="{8906FE2C-BCEA-4D3C-8D35-B6D13CDED149}">
    <text>Hér færist eigið fé í lok timabilsins</text>
  </threadedComment>
  <threadedComment ref="N20" dT="2025-01-06T13:54:47.89" personId="{954E669E-6B8D-4565-9E36-CCB5F4FADE11}" id="{9D294CCC-9BFB-495D-A3A8-EE1E69BFE571}">
    <text>Nú finnum við eigið fé í lok mánaðarins:
Kredit-Debet = eigið fé í lokin.
Færum þessa upphæð debet í eigið fé og svo kredit inn á skuldir á efnahagsreikningi.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5.bin"/><Relationship Id="rId4" Type="http://schemas.microsoft.com/office/2017/10/relationships/threadedComment" Target="../threadedComments/threadedComment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youtube.com/watch?v=kYI4vBvxicQ" TargetMode="External"/><Relationship Id="rId1" Type="http://schemas.openxmlformats.org/officeDocument/2006/relationships/hyperlink" Target="https://www.youtube.com/watch?v=EoxZ_6CnjAQ" TargetMode="External"/><Relationship Id="rId6" Type="http://schemas.microsoft.com/office/2017/10/relationships/threadedComment" Target="../threadedComments/threadedComment4.xm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2:T35"/>
  <sheetViews>
    <sheetView tabSelected="1" zoomScale="85" zoomScaleNormal="85" workbookViewId="0">
      <selection activeCell="V7" sqref="V7"/>
    </sheetView>
  </sheetViews>
  <sheetFormatPr defaultColWidth="12.6328125" defaultRowHeight="15.75" customHeight="1" x14ac:dyDescent="0.25"/>
  <cols>
    <col min="1" max="1" width="8.08984375" customWidth="1"/>
    <col min="2" max="2" width="18.08984375" customWidth="1"/>
    <col min="3" max="3" width="3.7265625" customWidth="1"/>
    <col min="4" max="4" width="11.08984375" customWidth="1"/>
    <col min="5" max="5" width="11.7265625" customWidth="1"/>
    <col min="6" max="6" width="14.26953125" customWidth="1"/>
    <col min="7" max="7" width="13.08984375" customWidth="1"/>
    <col min="8" max="20" width="10.08984375" customWidth="1"/>
  </cols>
  <sheetData>
    <row r="2" spans="1:20" ht="15.75" customHeight="1" x14ac:dyDescent="0.35">
      <c r="B2" s="58" t="s">
        <v>285</v>
      </c>
      <c r="C2" s="58"/>
      <c r="D2" s="58"/>
    </row>
    <row r="4" spans="1:20" ht="15.5" x14ac:dyDescent="0.35">
      <c r="A4" s="5" t="s">
        <v>0</v>
      </c>
      <c r="B4" s="5" t="s">
        <v>1</v>
      </c>
      <c r="C4" s="5" t="s">
        <v>2</v>
      </c>
      <c r="D4" s="5" t="s">
        <v>3</v>
      </c>
      <c r="E4" s="294" t="s">
        <v>4</v>
      </c>
      <c r="F4" s="295"/>
      <c r="G4" s="294" t="s">
        <v>5</v>
      </c>
      <c r="H4" s="295"/>
      <c r="I4" s="294" t="s">
        <v>6</v>
      </c>
      <c r="J4" s="295"/>
      <c r="K4" s="294" t="s">
        <v>7</v>
      </c>
      <c r="L4" s="295"/>
      <c r="M4" s="294" t="s">
        <v>8</v>
      </c>
      <c r="N4" s="295"/>
      <c r="O4" s="294" t="s">
        <v>9</v>
      </c>
      <c r="P4" s="295"/>
      <c r="Q4" s="294" t="s">
        <v>10</v>
      </c>
      <c r="R4" s="295"/>
      <c r="S4" s="294" t="s">
        <v>11</v>
      </c>
      <c r="T4" s="295"/>
    </row>
    <row r="5" spans="1:20" ht="13" x14ac:dyDescent="0.3">
      <c r="A5" s="7"/>
      <c r="B5" s="7"/>
      <c r="C5" s="7"/>
      <c r="D5" s="7"/>
      <c r="E5" s="8" t="s">
        <v>13</v>
      </c>
      <c r="F5" s="8" t="s">
        <v>14</v>
      </c>
      <c r="G5" s="8" t="s">
        <v>13</v>
      </c>
      <c r="H5" s="8" t="s">
        <v>14</v>
      </c>
      <c r="I5" s="8" t="s">
        <v>13</v>
      </c>
      <c r="J5" s="8" t="s">
        <v>14</v>
      </c>
      <c r="K5" s="8" t="s">
        <v>13</v>
      </c>
      <c r="L5" s="8" t="s">
        <v>14</v>
      </c>
      <c r="M5" s="8" t="s">
        <v>13</v>
      </c>
      <c r="N5" s="8" t="s">
        <v>14</v>
      </c>
      <c r="O5" s="8" t="s">
        <v>13</v>
      </c>
      <c r="P5" s="8" t="s">
        <v>14</v>
      </c>
      <c r="Q5" s="8" t="s">
        <v>13</v>
      </c>
      <c r="R5" s="8" t="s">
        <v>14</v>
      </c>
      <c r="S5" s="8" t="s">
        <v>13</v>
      </c>
      <c r="T5" s="8" t="s">
        <v>14</v>
      </c>
    </row>
    <row r="6" spans="1:20" ht="15.75" customHeight="1" x14ac:dyDescent="0.25">
      <c r="A6" s="1" t="s">
        <v>22</v>
      </c>
      <c r="B6" s="1" t="s">
        <v>23</v>
      </c>
      <c r="C6" s="1"/>
      <c r="D6" s="32"/>
      <c r="E6" s="28"/>
      <c r="F6" s="28"/>
      <c r="G6" s="28"/>
      <c r="H6" s="28"/>
      <c r="I6" s="28"/>
      <c r="J6" s="28"/>
      <c r="K6" s="28"/>
      <c r="L6" s="28"/>
      <c r="M6" s="28"/>
      <c r="N6" s="28"/>
      <c r="O6" s="28"/>
      <c r="P6" s="28"/>
      <c r="Q6" s="28"/>
      <c r="R6" s="28"/>
      <c r="S6" s="28"/>
      <c r="T6" s="28"/>
    </row>
    <row r="7" spans="1:20" ht="15.75" customHeight="1" x14ac:dyDescent="0.25">
      <c r="A7" s="9" t="s">
        <v>24</v>
      </c>
      <c r="B7" s="9" t="s">
        <v>38</v>
      </c>
      <c r="C7" s="9"/>
      <c r="D7" s="33"/>
      <c r="E7" s="29"/>
      <c r="F7" s="29"/>
      <c r="G7" s="29"/>
      <c r="H7" s="29"/>
      <c r="I7" s="29"/>
      <c r="J7" s="29"/>
      <c r="K7" s="29"/>
      <c r="L7" s="29"/>
      <c r="M7" s="29"/>
      <c r="N7" s="29"/>
      <c r="O7" s="29"/>
      <c r="P7" s="29"/>
      <c r="Q7" s="29"/>
      <c r="R7" s="29"/>
      <c r="S7" s="29"/>
      <c r="T7" s="29"/>
    </row>
    <row r="8" spans="1:20" ht="15.75" customHeight="1" x14ac:dyDescent="0.25">
      <c r="A8" s="2" t="s">
        <v>25</v>
      </c>
      <c r="B8" s="1" t="s">
        <v>39</v>
      </c>
      <c r="C8" s="1"/>
      <c r="D8" s="32"/>
      <c r="E8" s="28"/>
      <c r="F8" s="28"/>
      <c r="G8" s="28"/>
      <c r="H8" s="28"/>
      <c r="I8" s="28"/>
      <c r="J8" s="28"/>
      <c r="K8" s="28"/>
      <c r="L8" s="28"/>
      <c r="M8" s="28"/>
      <c r="N8" s="28"/>
      <c r="O8" s="28"/>
      <c r="P8" s="28"/>
      <c r="Q8" s="28"/>
      <c r="R8" s="28"/>
      <c r="S8" s="28"/>
      <c r="T8" s="28"/>
    </row>
    <row r="9" spans="1:20" ht="12.5" x14ac:dyDescent="0.25">
      <c r="A9" s="9" t="s">
        <v>26</v>
      </c>
      <c r="B9" s="9" t="s">
        <v>40</v>
      </c>
      <c r="C9" s="9"/>
      <c r="D9" s="33"/>
      <c r="E9" s="29"/>
      <c r="F9" s="29"/>
      <c r="G9" s="29"/>
      <c r="H9" s="29"/>
      <c r="I9" s="29"/>
      <c r="J9" s="29"/>
      <c r="K9" s="29"/>
      <c r="L9" s="29"/>
      <c r="M9" s="29"/>
      <c r="N9" s="29"/>
      <c r="O9" s="29"/>
      <c r="P9" s="29"/>
      <c r="Q9" s="29"/>
      <c r="R9" s="29"/>
      <c r="S9" s="29"/>
      <c r="T9" s="29"/>
    </row>
    <row r="10" spans="1:20" ht="12.5" x14ac:dyDescent="0.25">
      <c r="A10" s="1" t="s">
        <v>27</v>
      </c>
      <c r="B10" s="1" t="s">
        <v>41</v>
      </c>
      <c r="C10" s="1"/>
      <c r="D10" s="32"/>
      <c r="E10" s="28"/>
      <c r="F10" s="28"/>
      <c r="G10" s="28"/>
      <c r="H10" s="28"/>
      <c r="I10" s="28"/>
      <c r="J10" s="28"/>
      <c r="K10" s="28"/>
      <c r="L10" s="28"/>
      <c r="M10" s="28"/>
      <c r="N10" s="28"/>
      <c r="O10" s="28"/>
      <c r="P10" s="28"/>
      <c r="Q10" s="28"/>
      <c r="R10" s="28"/>
      <c r="S10" s="28"/>
      <c r="T10" s="28"/>
    </row>
    <row r="11" spans="1:20" ht="12.5" x14ac:dyDescent="0.25">
      <c r="A11" s="9" t="s">
        <v>28</v>
      </c>
      <c r="B11" s="9" t="s">
        <v>42</v>
      </c>
      <c r="C11" s="9"/>
      <c r="D11" s="33"/>
      <c r="E11" s="29"/>
      <c r="F11" s="29"/>
      <c r="G11" s="29"/>
      <c r="H11" s="29"/>
      <c r="I11" s="29"/>
      <c r="J11" s="29"/>
      <c r="K11" s="29"/>
      <c r="L11" s="29"/>
      <c r="M11" s="29"/>
      <c r="N11" s="29"/>
      <c r="O11" s="29"/>
      <c r="P11" s="29"/>
      <c r="Q11" s="29"/>
      <c r="R11" s="29"/>
      <c r="S11" s="29"/>
      <c r="T11" s="29"/>
    </row>
    <row r="12" spans="1:20" ht="12.5" x14ac:dyDescent="0.25">
      <c r="A12" s="1" t="s">
        <v>29</v>
      </c>
      <c r="B12" s="1" t="s">
        <v>39</v>
      </c>
      <c r="C12" s="1"/>
      <c r="D12" s="32"/>
      <c r="E12" s="28"/>
      <c r="F12" s="28"/>
      <c r="G12" s="28"/>
      <c r="H12" s="28"/>
      <c r="I12" s="28"/>
      <c r="J12" s="28"/>
      <c r="K12" s="28"/>
      <c r="L12" s="28"/>
      <c r="M12" s="28"/>
      <c r="N12" s="28"/>
      <c r="O12" s="28"/>
      <c r="P12" s="28"/>
      <c r="Q12" s="28"/>
      <c r="R12" s="28"/>
      <c r="S12" s="28"/>
      <c r="T12" s="28"/>
    </row>
    <row r="13" spans="1:20" ht="12.5" x14ac:dyDescent="0.25">
      <c r="A13" s="9" t="s">
        <v>30</v>
      </c>
      <c r="B13" s="51" t="s">
        <v>43</v>
      </c>
      <c r="C13" s="9"/>
      <c r="D13" s="33"/>
      <c r="E13" s="29"/>
      <c r="F13" s="29"/>
      <c r="G13" s="29"/>
      <c r="H13" s="29"/>
      <c r="I13" s="29"/>
      <c r="J13" s="29"/>
      <c r="K13" s="29"/>
      <c r="L13" s="29"/>
      <c r="M13" s="29"/>
      <c r="N13" s="29"/>
      <c r="O13" s="29"/>
      <c r="P13" s="29"/>
      <c r="Q13" s="29"/>
      <c r="R13" s="29"/>
      <c r="S13" s="29"/>
      <c r="T13" s="29"/>
    </row>
    <row r="14" spans="1:20" ht="12.5" x14ac:dyDescent="0.25">
      <c r="A14" s="1" t="s">
        <v>31</v>
      </c>
      <c r="B14" s="52" t="s">
        <v>44</v>
      </c>
      <c r="C14" s="1"/>
      <c r="D14" s="32"/>
      <c r="E14" s="28"/>
      <c r="F14" s="28"/>
      <c r="G14" s="28"/>
      <c r="H14" s="28"/>
      <c r="I14" s="28"/>
      <c r="J14" s="28"/>
      <c r="K14" s="28"/>
      <c r="L14" s="28"/>
      <c r="M14" s="28"/>
      <c r="N14" s="28"/>
      <c r="O14" s="28"/>
      <c r="P14" s="28"/>
      <c r="Q14" s="28"/>
      <c r="R14" s="28"/>
      <c r="S14" s="28"/>
      <c r="T14" s="28"/>
    </row>
    <row r="15" spans="1:20" ht="12.5" x14ac:dyDescent="0.25">
      <c r="A15" s="9" t="s">
        <v>32</v>
      </c>
      <c r="B15" s="51" t="s">
        <v>45</v>
      </c>
      <c r="C15" s="9"/>
      <c r="D15" s="33"/>
      <c r="E15" s="29"/>
      <c r="F15" s="29"/>
      <c r="G15" s="29"/>
      <c r="H15" s="29"/>
      <c r="I15" s="29"/>
      <c r="J15" s="29"/>
      <c r="K15" s="29"/>
      <c r="L15" s="29"/>
      <c r="M15" s="29"/>
      <c r="N15" s="29"/>
      <c r="O15" s="29"/>
      <c r="P15" s="29"/>
      <c r="Q15" s="29"/>
      <c r="R15" s="29"/>
      <c r="S15" s="29"/>
      <c r="T15" s="29"/>
    </row>
    <row r="16" spans="1:20" ht="12.5" x14ac:dyDescent="0.25">
      <c r="A16" s="1" t="s">
        <v>33</v>
      </c>
      <c r="B16" s="52" t="s">
        <v>46</v>
      </c>
      <c r="C16" s="1"/>
      <c r="D16" s="32"/>
      <c r="E16" s="28"/>
      <c r="F16" s="28"/>
      <c r="G16" s="28"/>
      <c r="H16" s="28"/>
      <c r="I16" s="28"/>
      <c r="J16" s="28"/>
      <c r="K16" s="28"/>
      <c r="L16" s="28"/>
      <c r="M16" s="28"/>
      <c r="N16" s="28"/>
      <c r="O16" s="28"/>
      <c r="P16" s="28"/>
      <c r="Q16" s="28"/>
      <c r="R16" s="28"/>
      <c r="S16" s="28"/>
      <c r="T16" s="28"/>
    </row>
    <row r="17" spans="1:20" ht="12.5" x14ac:dyDescent="0.25">
      <c r="A17" s="9" t="s">
        <v>34</v>
      </c>
      <c r="B17" s="51" t="s">
        <v>42</v>
      </c>
      <c r="C17" s="9"/>
      <c r="D17" s="33"/>
      <c r="E17" s="29"/>
      <c r="F17" s="29"/>
      <c r="G17" s="29"/>
      <c r="H17" s="29"/>
      <c r="I17" s="29"/>
      <c r="J17" s="29"/>
      <c r="K17" s="29"/>
      <c r="L17" s="29"/>
      <c r="M17" s="29"/>
      <c r="N17" s="29"/>
      <c r="O17" s="29"/>
      <c r="P17" s="29"/>
      <c r="Q17" s="29"/>
      <c r="R17" s="29"/>
      <c r="S17" s="29"/>
      <c r="T17" s="29"/>
    </row>
    <row r="18" spans="1:20" ht="12.5" x14ac:dyDescent="0.25">
      <c r="A18" s="1" t="s">
        <v>35</v>
      </c>
      <c r="B18" s="52" t="s">
        <v>47</v>
      </c>
      <c r="C18" s="1"/>
      <c r="D18" s="32"/>
      <c r="E18" s="28"/>
      <c r="F18" s="28"/>
      <c r="G18" s="28"/>
      <c r="H18" s="28"/>
      <c r="I18" s="28"/>
      <c r="J18" s="28"/>
      <c r="K18" s="28"/>
      <c r="L18" s="28"/>
      <c r="M18" s="28"/>
      <c r="N18" s="28"/>
      <c r="O18" s="28"/>
      <c r="P18" s="28"/>
      <c r="Q18" s="28"/>
      <c r="R18" s="28"/>
      <c r="S18" s="28"/>
      <c r="T18" s="28"/>
    </row>
    <row r="19" spans="1:20" ht="12.5" x14ac:dyDescent="0.25">
      <c r="A19" s="23" t="s">
        <v>36</v>
      </c>
      <c r="B19" s="54" t="s">
        <v>48</v>
      </c>
      <c r="C19" s="23"/>
      <c r="D19" s="59"/>
      <c r="E19" s="60"/>
      <c r="F19" s="60"/>
      <c r="G19" s="60"/>
      <c r="H19" s="60"/>
      <c r="I19" s="60"/>
      <c r="J19" s="60"/>
      <c r="K19" s="60"/>
      <c r="L19" s="60"/>
      <c r="M19" s="60"/>
      <c r="N19" s="60"/>
      <c r="O19" s="60"/>
      <c r="P19" s="60"/>
      <c r="Q19" s="60"/>
      <c r="R19" s="60"/>
      <c r="S19" s="60"/>
      <c r="T19" s="60"/>
    </row>
    <row r="20" spans="1:20" ht="13" thickBot="1" x14ac:dyDescent="0.3">
      <c r="A20" s="65" t="s">
        <v>37</v>
      </c>
      <c r="B20" s="66" t="s">
        <v>49</v>
      </c>
      <c r="C20" s="67"/>
      <c r="D20" s="68"/>
      <c r="E20" s="69"/>
      <c r="F20" s="69"/>
      <c r="G20" s="69"/>
      <c r="H20" s="69"/>
      <c r="I20" s="69"/>
      <c r="J20" s="69"/>
      <c r="K20" s="69"/>
      <c r="L20" s="69"/>
      <c r="M20" s="69"/>
      <c r="N20" s="69"/>
      <c r="O20" s="69"/>
      <c r="P20" s="69"/>
      <c r="Q20" s="69"/>
      <c r="R20" s="69"/>
      <c r="S20" s="69"/>
      <c r="T20" s="69"/>
    </row>
    <row r="21" spans="1:20" ht="13.5" thickBot="1" x14ac:dyDescent="0.35">
      <c r="A21" s="290"/>
      <c r="B21" s="291" t="s">
        <v>20</v>
      </c>
      <c r="C21" s="292"/>
      <c r="D21" s="293">
        <f>SUM(D6:D20)</f>
        <v>0</v>
      </c>
      <c r="E21" s="293">
        <f t="shared" ref="E21:T21" si="0">SUM(E6:E20)</f>
        <v>0</v>
      </c>
      <c r="F21" s="293">
        <f t="shared" si="0"/>
        <v>0</v>
      </c>
      <c r="G21" s="293">
        <f t="shared" si="0"/>
        <v>0</v>
      </c>
      <c r="H21" s="293">
        <f t="shared" si="0"/>
        <v>0</v>
      </c>
      <c r="I21" s="293">
        <f t="shared" si="0"/>
        <v>0</v>
      </c>
      <c r="J21" s="293">
        <f t="shared" si="0"/>
        <v>0</v>
      </c>
      <c r="K21" s="293">
        <f t="shared" si="0"/>
        <v>0</v>
      </c>
      <c r="L21" s="293">
        <f t="shared" si="0"/>
        <v>0</v>
      </c>
      <c r="M21" s="293">
        <f t="shared" si="0"/>
        <v>0</v>
      </c>
      <c r="N21" s="293">
        <f t="shared" si="0"/>
        <v>0</v>
      </c>
      <c r="O21" s="293">
        <f t="shared" si="0"/>
        <v>0</v>
      </c>
      <c r="P21" s="293">
        <f t="shared" si="0"/>
        <v>0</v>
      </c>
      <c r="Q21" s="293">
        <f t="shared" si="0"/>
        <v>0</v>
      </c>
      <c r="R21" s="293">
        <f t="shared" si="0"/>
        <v>0</v>
      </c>
      <c r="S21" s="293">
        <f t="shared" si="0"/>
        <v>0</v>
      </c>
      <c r="T21" s="293">
        <f t="shared" si="0"/>
        <v>0</v>
      </c>
    </row>
    <row r="22" spans="1:20" ht="15.75" customHeight="1" thickTop="1" x14ac:dyDescent="0.25"/>
    <row r="23" spans="1:20" ht="15.5" x14ac:dyDescent="0.35">
      <c r="D23" s="11" t="s">
        <v>16</v>
      </c>
      <c r="E23" s="12"/>
      <c r="F23" s="5"/>
      <c r="G23" s="13"/>
    </row>
    <row r="24" spans="1:20" ht="15.5" x14ac:dyDescent="0.35">
      <c r="D24" s="6" t="s">
        <v>15</v>
      </c>
      <c r="E24" s="14"/>
      <c r="F24" s="14" t="s">
        <v>13</v>
      </c>
      <c r="G24" s="48" t="s">
        <v>14</v>
      </c>
    </row>
    <row r="25" spans="1:20" ht="15.5" x14ac:dyDescent="0.35">
      <c r="D25" s="16" t="s">
        <v>4</v>
      </c>
      <c r="E25" s="3"/>
      <c r="F25" s="47">
        <f>SUM(E21)</f>
        <v>0</v>
      </c>
      <c r="G25" s="50">
        <f>SUM(F21)</f>
        <v>0</v>
      </c>
      <c r="H25" s="46"/>
    </row>
    <row r="26" spans="1:20" ht="15.5" x14ac:dyDescent="0.35">
      <c r="D26" s="17" t="s">
        <v>5</v>
      </c>
      <c r="E26" s="10"/>
      <c r="F26" s="41">
        <f>SUM(G21)</f>
        <v>0</v>
      </c>
      <c r="G26" s="49">
        <f>SUM(H21)</f>
        <v>0</v>
      </c>
    </row>
    <row r="27" spans="1:20" ht="15.5" x14ac:dyDescent="0.35">
      <c r="D27" s="18" t="s">
        <v>6</v>
      </c>
      <c r="E27" s="4"/>
      <c r="F27" s="40">
        <f>SUM(I21)</f>
        <v>0</v>
      </c>
      <c r="G27" s="43">
        <f>SUM(J21)</f>
        <v>0</v>
      </c>
    </row>
    <row r="28" spans="1:20" ht="15.5" x14ac:dyDescent="0.35">
      <c r="D28" s="17" t="s">
        <v>7</v>
      </c>
      <c r="E28" s="10"/>
      <c r="F28" s="41">
        <f>SUM(K21)</f>
        <v>0</v>
      </c>
      <c r="G28" s="42">
        <f>SUM(L21)</f>
        <v>0</v>
      </c>
    </row>
    <row r="29" spans="1:20" ht="15.5" x14ac:dyDescent="0.35">
      <c r="D29" s="18" t="s">
        <v>8</v>
      </c>
      <c r="E29" s="4"/>
      <c r="F29" s="40">
        <f>SUM(M21)</f>
        <v>0</v>
      </c>
      <c r="G29" s="43">
        <f>SUM(N21)</f>
        <v>0</v>
      </c>
    </row>
    <row r="30" spans="1:20" ht="15.5" x14ac:dyDescent="0.35">
      <c r="D30" s="17" t="s">
        <v>9</v>
      </c>
      <c r="E30" s="10"/>
      <c r="F30" s="41">
        <f>SUM(O21)</f>
        <v>0</v>
      </c>
      <c r="G30" s="42">
        <f>SUM(P21)</f>
        <v>0</v>
      </c>
    </row>
    <row r="31" spans="1:20" ht="15.5" x14ac:dyDescent="0.35">
      <c r="D31" s="18" t="s">
        <v>10</v>
      </c>
      <c r="E31" s="4"/>
      <c r="F31" s="40">
        <f>SUM(Q21)</f>
        <v>0</v>
      </c>
      <c r="G31" s="43">
        <f>SUM(R21)</f>
        <v>0</v>
      </c>
    </row>
    <row r="32" spans="1:20" ht="15.5" x14ac:dyDescent="0.35">
      <c r="D32" s="17" t="s">
        <v>21</v>
      </c>
      <c r="E32" s="10"/>
      <c r="F32" s="41">
        <f>SUM(S21)</f>
        <v>0</v>
      </c>
      <c r="G32" s="42">
        <f>SUM(T21)</f>
        <v>0</v>
      </c>
    </row>
    <row r="33" spans="4:7" ht="16" thickBot="1" x14ac:dyDescent="0.4">
      <c r="D33" s="19" t="s">
        <v>12</v>
      </c>
      <c r="E33" s="20"/>
      <c r="F33" s="44" t="e">
        <f>SUM(#REF!)</f>
        <v>#REF!</v>
      </c>
      <c r="G33" s="45" t="e">
        <f>SUM(#REF!)</f>
        <v>#REF!</v>
      </c>
    </row>
    <row r="34" spans="4:7" ht="16" thickBot="1" x14ac:dyDescent="0.4">
      <c r="D34" s="21" t="s">
        <v>20</v>
      </c>
      <c r="E34" s="22"/>
      <c r="F34" s="35" t="e">
        <f>SUM(F25:F33)</f>
        <v>#REF!</v>
      </c>
      <c r="G34" s="36" t="e">
        <f>SUM(G25:G33)</f>
        <v>#REF!</v>
      </c>
    </row>
    <row r="35" spans="4:7" ht="15.75" customHeight="1" thickTop="1" x14ac:dyDescent="0.25"/>
  </sheetData>
  <mergeCells count="8">
    <mergeCell ref="Q4:R4"/>
    <mergeCell ref="S4:T4"/>
    <mergeCell ref="G4:H4"/>
    <mergeCell ref="E4:F4"/>
    <mergeCell ref="I4:J4"/>
    <mergeCell ref="K4:L4"/>
    <mergeCell ref="M4:N4"/>
    <mergeCell ref="O4:P4"/>
  </mergeCells>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ED9DA-3FED-4CC0-9F22-D32A7626D1D9}">
  <dimension ref="A2:R30"/>
  <sheetViews>
    <sheetView topLeftCell="A5" zoomScale="90" zoomScaleNormal="90" workbookViewId="0">
      <selection activeCell="Q11" sqref="Q11"/>
    </sheetView>
  </sheetViews>
  <sheetFormatPr defaultRowHeight="12.5" x14ac:dyDescent="0.25"/>
  <cols>
    <col min="1" max="1" width="17.36328125" customWidth="1"/>
    <col min="2" max="2" width="11.36328125" customWidth="1"/>
    <col min="3" max="3" width="11.08984375" customWidth="1"/>
    <col min="4" max="4" width="10.08984375" bestFit="1" customWidth="1"/>
    <col min="5" max="5" width="11.6328125" customWidth="1"/>
    <col min="6" max="6" width="11.1796875" customWidth="1"/>
    <col min="7" max="7" width="10.6328125" customWidth="1"/>
    <col min="8" max="8" width="10.26953125" customWidth="1"/>
    <col min="9" max="9" width="10.81640625" customWidth="1"/>
    <col min="10" max="10" width="10.08984375" customWidth="1"/>
    <col min="11" max="11" width="11.08984375" customWidth="1"/>
    <col min="12" max="12" width="8.81640625" bestFit="1" customWidth="1"/>
    <col min="13" max="13" width="8.6328125" customWidth="1"/>
    <col min="14" max="14" width="10.36328125" customWidth="1"/>
    <col min="15" max="15" width="11.08984375" customWidth="1"/>
  </cols>
  <sheetData>
    <row r="2" spans="1:18" x14ac:dyDescent="0.25">
      <c r="A2" t="s">
        <v>284</v>
      </c>
      <c r="B2" s="77" t="s">
        <v>254</v>
      </c>
      <c r="D2" s="77" t="s">
        <v>255</v>
      </c>
      <c r="F2" s="221" t="s">
        <v>256</v>
      </c>
      <c r="G2" s="77" t="s">
        <v>257</v>
      </c>
    </row>
    <row r="3" spans="1:18" ht="13.5" customHeight="1" x14ac:dyDescent="0.3">
      <c r="A3" s="222" t="s">
        <v>88</v>
      </c>
      <c r="B3" s="297" t="s">
        <v>258</v>
      </c>
      <c r="C3" s="298"/>
      <c r="D3" s="297" t="s">
        <v>16</v>
      </c>
      <c r="E3" s="298"/>
      <c r="F3" s="297" t="s">
        <v>259</v>
      </c>
      <c r="G3" s="298"/>
      <c r="H3" s="297" t="s">
        <v>260</v>
      </c>
      <c r="I3" s="298"/>
      <c r="J3" s="297" t="s">
        <v>50</v>
      </c>
      <c r="K3" s="298"/>
      <c r="L3" s="297" t="s">
        <v>51</v>
      </c>
      <c r="M3" s="298"/>
      <c r="N3" s="297" t="s">
        <v>11</v>
      </c>
      <c r="O3" s="298"/>
      <c r="P3" s="55"/>
      <c r="Q3" s="55"/>
      <c r="R3" s="55"/>
    </row>
    <row r="4" spans="1:18" ht="13" x14ac:dyDescent="0.3">
      <c r="A4" s="222"/>
      <c r="B4" s="222" t="s">
        <v>13</v>
      </c>
      <c r="C4" s="222" t="s">
        <v>14</v>
      </c>
      <c r="D4" s="222" t="s">
        <v>13</v>
      </c>
      <c r="E4" s="222" t="s">
        <v>14</v>
      </c>
      <c r="F4" s="222" t="s">
        <v>13</v>
      </c>
      <c r="G4" s="222" t="s">
        <v>14</v>
      </c>
      <c r="H4" s="222" t="s">
        <v>13</v>
      </c>
      <c r="I4" s="222" t="s">
        <v>14</v>
      </c>
      <c r="J4" s="222" t="s">
        <v>17</v>
      </c>
      <c r="K4" s="222" t="s">
        <v>18</v>
      </c>
      <c r="L4" s="222" t="s">
        <v>230</v>
      </c>
      <c r="M4" s="222" t="s">
        <v>19</v>
      </c>
      <c r="N4" s="222" t="s">
        <v>13</v>
      </c>
      <c r="O4" s="222" t="s">
        <v>14</v>
      </c>
      <c r="P4" s="55"/>
      <c r="Q4" s="55"/>
      <c r="R4" s="55"/>
    </row>
    <row r="5" spans="1:18" x14ac:dyDescent="0.25">
      <c r="A5" s="279" t="s">
        <v>202</v>
      </c>
      <c r="B5" s="283"/>
      <c r="C5" s="283"/>
      <c r="D5" s="284">
        <v>32000</v>
      </c>
      <c r="E5" s="284">
        <v>31000</v>
      </c>
      <c r="F5" s="283">
        <f>B5+D5</f>
        <v>32000</v>
      </c>
      <c r="G5" s="283">
        <f>C5+E5</f>
        <v>31000</v>
      </c>
      <c r="H5" s="283">
        <f>SUM(F5-G5)</f>
        <v>1000</v>
      </c>
      <c r="I5" s="283"/>
      <c r="J5" s="283">
        <f>H5</f>
        <v>1000</v>
      </c>
      <c r="K5" s="283"/>
      <c r="L5" s="283"/>
      <c r="M5" s="283"/>
      <c r="N5" s="283"/>
      <c r="O5" s="278"/>
      <c r="P5" s="55"/>
      <c r="Q5" s="55"/>
      <c r="R5" s="55"/>
    </row>
    <row r="6" spans="1:18" x14ac:dyDescent="0.25">
      <c r="A6" s="224" t="s">
        <v>4</v>
      </c>
      <c r="B6" s="275">
        <v>854000</v>
      </c>
      <c r="C6" s="275"/>
      <c r="D6" s="280">
        <v>420300</v>
      </c>
      <c r="E6" s="280">
        <v>275000</v>
      </c>
      <c r="F6" s="283">
        <f t="shared" ref="F6:F16" si="0">B6+D6</f>
        <v>1274300</v>
      </c>
      <c r="G6" s="283">
        <f t="shared" ref="G6:G16" si="1">C6+E6</f>
        <v>275000</v>
      </c>
      <c r="H6" s="283">
        <f t="shared" ref="H6:H13" si="2">SUM(F6-G6)</f>
        <v>999300</v>
      </c>
      <c r="I6" s="283"/>
      <c r="J6" s="231">
        <f>H6</f>
        <v>999300</v>
      </c>
      <c r="K6" s="231"/>
      <c r="L6" s="231"/>
      <c r="M6" s="231"/>
      <c r="N6" s="231"/>
      <c r="O6" s="231"/>
      <c r="P6" s="55"/>
      <c r="Q6" s="55"/>
      <c r="R6" s="55"/>
    </row>
    <row r="7" spans="1:18" x14ac:dyDescent="0.25">
      <c r="A7" s="224" t="s">
        <v>5</v>
      </c>
      <c r="B7" s="275">
        <v>217000</v>
      </c>
      <c r="C7" s="275"/>
      <c r="D7" s="280">
        <v>144000</v>
      </c>
      <c r="E7" s="280"/>
      <c r="F7" s="283">
        <f t="shared" si="0"/>
        <v>361000</v>
      </c>
      <c r="G7" s="283">
        <f t="shared" si="1"/>
        <v>0</v>
      </c>
      <c r="H7" s="283">
        <f t="shared" si="2"/>
        <v>361000</v>
      </c>
      <c r="I7" s="283"/>
      <c r="J7" s="231"/>
      <c r="K7" s="231"/>
      <c r="L7" s="231">
        <v>300000</v>
      </c>
      <c r="M7" s="231"/>
      <c r="N7" s="231"/>
      <c r="O7" s="231"/>
    </row>
    <row r="8" spans="1:18" ht="13" x14ac:dyDescent="0.3">
      <c r="A8" s="224" t="s">
        <v>6</v>
      </c>
      <c r="B8" s="275"/>
      <c r="C8" s="275"/>
      <c r="D8" s="280"/>
      <c r="E8" s="280">
        <v>420000</v>
      </c>
      <c r="F8" s="283">
        <f t="shared" si="0"/>
        <v>0</v>
      </c>
      <c r="G8" s="283">
        <f t="shared" si="1"/>
        <v>420000</v>
      </c>
      <c r="H8" s="283"/>
      <c r="I8" s="283">
        <f t="shared" ref="I8:I16" si="3">G8-F8</f>
        <v>420000</v>
      </c>
      <c r="J8" s="231"/>
      <c r="K8" s="231"/>
      <c r="L8" s="231"/>
      <c r="M8" s="231">
        <f>I8</f>
        <v>420000</v>
      </c>
      <c r="N8" s="231"/>
      <c r="O8" s="231"/>
      <c r="P8" s="214"/>
    </row>
    <row r="9" spans="1:18" x14ac:dyDescent="0.25">
      <c r="A9" s="224" t="s">
        <v>7</v>
      </c>
      <c r="B9" s="275">
        <v>180000</v>
      </c>
      <c r="C9" s="275"/>
      <c r="D9" s="280">
        <v>239000</v>
      </c>
      <c r="E9" s="280">
        <v>271000</v>
      </c>
      <c r="F9" s="283">
        <f t="shared" si="0"/>
        <v>419000</v>
      </c>
      <c r="G9" s="283">
        <f t="shared" si="1"/>
        <v>271000</v>
      </c>
      <c r="H9" s="283">
        <f t="shared" si="2"/>
        <v>148000</v>
      </c>
      <c r="I9" s="283"/>
      <c r="J9" s="231">
        <f>H9</f>
        <v>148000</v>
      </c>
      <c r="K9" s="231"/>
      <c r="L9" s="231"/>
      <c r="M9" s="231"/>
      <c r="N9" s="231"/>
      <c r="O9" s="231"/>
    </row>
    <row r="10" spans="1:18" x14ac:dyDescent="0.25">
      <c r="A10" s="224" t="s">
        <v>8</v>
      </c>
      <c r="B10" s="275"/>
      <c r="C10" s="275">
        <v>198000</v>
      </c>
      <c r="D10" s="280">
        <v>198000</v>
      </c>
      <c r="E10" s="280">
        <v>87000</v>
      </c>
      <c r="F10" s="283">
        <f t="shared" si="0"/>
        <v>198000</v>
      </c>
      <c r="G10" s="283">
        <f t="shared" si="1"/>
        <v>285000</v>
      </c>
      <c r="H10" s="283"/>
      <c r="I10" s="283">
        <f t="shared" si="3"/>
        <v>87000</v>
      </c>
      <c r="J10" s="231"/>
      <c r="K10" s="231">
        <f>I10</f>
        <v>87000</v>
      </c>
      <c r="L10" s="231"/>
      <c r="M10" s="231"/>
      <c r="N10" s="231"/>
      <c r="O10" s="231"/>
    </row>
    <row r="11" spans="1:18" x14ac:dyDescent="0.25">
      <c r="A11" s="224" t="s">
        <v>52</v>
      </c>
      <c r="B11" s="275"/>
      <c r="C11" s="275"/>
      <c r="D11" s="280">
        <v>26300</v>
      </c>
      <c r="E11" s="280"/>
      <c r="F11" s="283">
        <f t="shared" si="0"/>
        <v>26300</v>
      </c>
      <c r="G11" s="283">
        <f t="shared" si="1"/>
        <v>0</v>
      </c>
      <c r="H11" s="283">
        <f t="shared" si="2"/>
        <v>26300</v>
      </c>
      <c r="I11" s="283"/>
      <c r="J11" s="231"/>
      <c r="K11" s="231"/>
      <c r="L11" s="231">
        <f>H11</f>
        <v>26300</v>
      </c>
      <c r="M11" s="231"/>
      <c r="N11" s="231"/>
      <c r="O11" s="231"/>
    </row>
    <row r="12" spans="1:18" x14ac:dyDescent="0.25">
      <c r="A12" s="224" t="s">
        <v>265</v>
      </c>
      <c r="B12" s="275"/>
      <c r="C12" s="275"/>
      <c r="D12" s="280">
        <v>26000</v>
      </c>
      <c r="E12" s="280"/>
      <c r="F12" s="283">
        <f t="shared" si="0"/>
        <v>26000</v>
      </c>
      <c r="G12" s="283">
        <f t="shared" si="1"/>
        <v>0</v>
      </c>
      <c r="H12" s="283">
        <f t="shared" si="2"/>
        <v>26000</v>
      </c>
      <c r="I12" s="283"/>
      <c r="J12" s="231"/>
      <c r="K12" s="231"/>
      <c r="L12" s="231">
        <f>H12</f>
        <v>26000</v>
      </c>
      <c r="M12" s="231"/>
      <c r="N12" s="231"/>
      <c r="O12" s="231"/>
    </row>
    <row r="13" spans="1:18" x14ac:dyDescent="0.25">
      <c r="A13" s="225" t="s">
        <v>205</v>
      </c>
      <c r="B13" s="276"/>
      <c r="C13" s="275"/>
      <c r="D13" s="281">
        <v>6000</v>
      </c>
      <c r="E13" s="281"/>
      <c r="F13" s="283">
        <f t="shared" si="0"/>
        <v>6000</v>
      </c>
      <c r="G13" s="283">
        <f t="shared" si="1"/>
        <v>0</v>
      </c>
      <c r="H13" s="283">
        <f t="shared" si="2"/>
        <v>6000</v>
      </c>
      <c r="I13" s="283"/>
      <c r="J13" s="232"/>
      <c r="K13" s="232"/>
      <c r="L13" s="232">
        <f>H13</f>
        <v>6000</v>
      </c>
      <c r="M13" s="232"/>
      <c r="N13" s="232"/>
      <c r="O13" s="232"/>
    </row>
    <row r="14" spans="1:18" x14ac:dyDescent="0.25">
      <c r="A14" s="225" t="s">
        <v>206</v>
      </c>
      <c r="B14" s="276"/>
      <c r="C14" s="275"/>
      <c r="D14" s="281"/>
      <c r="E14" s="281">
        <v>3600</v>
      </c>
      <c r="F14" s="283">
        <f t="shared" si="0"/>
        <v>0</v>
      </c>
      <c r="G14" s="283">
        <f t="shared" si="1"/>
        <v>3600</v>
      </c>
      <c r="H14" s="283"/>
      <c r="I14" s="283">
        <f t="shared" si="3"/>
        <v>3600</v>
      </c>
      <c r="J14" s="232"/>
      <c r="K14" s="232"/>
      <c r="L14" s="232"/>
      <c r="M14" s="232">
        <f>I14</f>
        <v>3600</v>
      </c>
      <c r="N14" s="232"/>
      <c r="O14" s="232"/>
    </row>
    <row r="15" spans="1:18" x14ac:dyDescent="0.25">
      <c r="A15" s="225" t="s">
        <v>250</v>
      </c>
      <c r="B15" s="276"/>
      <c r="C15" s="275"/>
      <c r="D15" s="281">
        <v>10000</v>
      </c>
      <c r="E15" s="281">
        <v>14000</v>
      </c>
      <c r="F15" s="283">
        <f t="shared" si="0"/>
        <v>10000</v>
      </c>
      <c r="G15" s="283">
        <f t="shared" si="1"/>
        <v>14000</v>
      </c>
      <c r="H15" s="283"/>
      <c r="I15" s="283">
        <f t="shared" si="3"/>
        <v>4000</v>
      </c>
      <c r="J15" s="232"/>
      <c r="K15" s="232"/>
      <c r="L15" s="232"/>
      <c r="M15" s="232"/>
      <c r="N15" s="232"/>
      <c r="O15" s="232">
        <f>I15</f>
        <v>4000</v>
      </c>
    </row>
    <row r="16" spans="1:18" x14ac:dyDescent="0.25">
      <c r="A16" s="224" t="s">
        <v>11</v>
      </c>
      <c r="B16" s="275"/>
      <c r="C16" s="275">
        <v>1053000</v>
      </c>
      <c r="D16" s="280"/>
      <c r="E16" s="280"/>
      <c r="F16" s="283">
        <f t="shared" si="0"/>
        <v>0</v>
      </c>
      <c r="G16" s="283">
        <f t="shared" si="1"/>
        <v>1053000</v>
      </c>
      <c r="H16" s="283"/>
      <c r="I16" s="283">
        <f t="shared" si="3"/>
        <v>1053000</v>
      </c>
      <c r="J16" s="231"/>
      <c r="K16" s="231"/>
      <c r="L16" s="231"/>
      <c r="M16" s="231"/>
      <c r="N16" s="231"/>
      <c r="O16" s="231">
        <f>I16</f>
        <v>1053000</v>
      </c>
    </row>
    <row r="17" spans="1:15" ht="13" thickBot="1" x14ac:dyDescent="0.3">
      <c r="A17" s="285" t="s">
        <v>266</v>
      </c>
      <c r="B17" s="286"/>
      <c r="C17" s="286"/>
      <c r="D17" s="287"/>
      <c r="E17" s="287"/>
      <c r="F17" s="288"/>
      <c r="G17" s="288"/>
      <c r="H17" s="288"/>
      <c r="I17" s="288"/>
      <c r="J17" s="289">
        <v>61000</v>
      </c>
      <c r="K17" s="289"/>
      <c r="L17" s="289"/>
      <c r="M17" s="289"/>
      <c r="N17" s="289"/>
      <c r="O17" s="289"/>
    </row>
    <row r="18" spans="1:15" x14ac:dyDescent="0.25">
      <c r="A18" s="227" t="s">
        <v>20</v>
      </c>
      <c r="B18" s="234">
        <f>SUM(B6:B16)</f>
        <v>1251000</v>
      </c>
      <c r="C18" s="234">
        <f>SUM(C6:C16)</f>
        <v>1251000</v>
      </c>
      <c r="D18" s="282">
        <f t="shared" ref="D18:I18" si="4">SUM(D5:D16)</f>
        <v>1101600</v>
      </c>
      <c r="E18" s="282">
        <f t="shared" si="4"/>
        <v>1101600</v>
      </c>
      <c r="F18" s="234">
        <f t="shared" si="4"/>
        <v>2352600</v>
      </c>
      <c r="G18" s="234">
        <f t="shared" si="4"/>
        <v>2352600</v>
      </c>
      <c r="H18" s="234">
        <f t="shared" si="4"/>
        <v>1567600</v>
      </c>
      <c r="I18" s="234">
        <f t="shared" si="4"/>
        <v>1567600</v>
      </c>
      <c r="J18" s="234">
        <f>SUM(J5:J17)</f>
        <v>1209300</v>
      </c>
      <c r="K18" s="234">
        <f t="shared" ref="K18:O18" si="5">SUM(K5:K17)</f>
        <v>87000</v>
      </c>
      <c r="L18" s="234">
        <f t="shared" si="5"/>
        <v>358300</v>
      </c>
      <c r="M18" s="234">
        <f t="shared" si="5"/>
        <v>423600</v>
      </c>
      <c r="N18" s="234">
        <f t="shared" si="5"/>
        <v>0</v>
      </c>
      <c r="O18" s="234">
        <f t="shared" si="5"/>
        <v>1057000</v>
      </c>
    </row>
    <row r="19" spans="1:15" x14ac:dyDescent="0.25">
      <c r="A19" s="224" t="s">
        <v>267</v>
      </c>
      <c r="B19" s="275"/>
      <c r="C19" s="275"/>
      <c r="D19" s="231"/>
      <c r="E19" s="231"/>
      <c r="F19" s="231"/>
      <c r="G19" s="231"/>
      <c r="H19" s="231"/>
      <c r="I19" s="231"/>
      <c r="J19" s="231"/>
      <c r="K19" s="231"/>
      <c r="L19" s="231">
        <f>M18-L18</f>
        <v>65300</v>
      </c>
      <c r="M19" s="231"/>
      <c r="N19" s="231"/>
      <c r="O19" s="231">
        <f>L19</f>
        <v>65300</v>
      </c>
    </row>
    <row r="20" spans="1:15" ht="13" thickBot="1" x14ac:dyDescent="0.3">
      <c r="A20" s="226" t="s">
        <v>268</v>
      </c>
      <c r="B20" s="277"/>
      <c r="C20" s="277"/>
      <c r="D20" s="233"/>
      <c r="E20" s="233"/>
      <c r="F20" s="233"/>
      <c r="G20" s="233"/>
      <c r="H20" s="233"/>
      <c r="I20" s="233"/>
      <c r="J20" s="233"/>
      <c r="K20" s="233">
        <f>N20</f>
        <v>1122300</v>
      </c>
      <c r="L20" s="233"/>
      <c r="M20" s="233"/>
      <c r="N20" s="233">
        <f>O18+O19</f>
        <v>1122300</v>
      </c>
      <c r="O20" s="233"/>
    </row>
    <row r="21" spans="1:15" ht="13" thickBot="1" x14ac:dyDescent="0.3">
      <c r="A21" s="227" t="s">
        <v>20</v>
      </c>
      <c r="B21" s="235">
        <f>SUM(B18:B20)</f>
        <v>1251000</v>
      </c>
      <c r="C21" s="235">
        <f>SUM(C18:C20)</f>
        <v>1251000</v>
      </c>
      <c r="D21" s="272">
        <f>SUM(D18:D20)</f>
        <v>1101600</v>
      </c>
      <c r="E21" s="272">
        <f t="shared" ref="E21:O21" si="6">SUM(E18:E20)</f>
        <v>1101600</v>
      </c>
      <c r="F21" s="272">
        <f t="shared" si="6"/>
        <v>2352600</v>
      </c>
      <c r="G21" s="272">
        <f t="shared" si="6"/>
        <v>2352600</v>
      </c>
      <c r="H21" s="272">
        <f t="shared" si="6"/>
        <v>1567600</v>
      </c>
      <c r="I21" s="272">
        <f t="shared" si="6"/>
        <v>1567600</v>
      </c>
      <c r="J21" s="235">
        <f t="shared" si="6"/>
        <v>1209300</v>
      </c>
      <c r="K21" s="235">
        <f t="shared" si="6"/>
        <v>1209300</v>
      </c>
      <c r="L21" s="235">
        <f t="shared" si="6"/>
        <v>423600</v>
      </c>
      <c r="M21" s="235">
        <f t="shared" si="6"/>
        <v>423600</v>
      </c>
      <c r="N21" s="235">
        <f t="shared" si="6"/>
        <v>1122300</v>
      </c>
      <c r="O21" s="235">
        <f t="shared" si="6"/>
        <v>1122300</v>
      </c>
    </row>
    <row r="22" spans="1:15" ht="15.5" thickTop="1" thickBot="1" x14ac:dyDescent="0.4">
      <c r="A22" s="205"/>
      <c r="B22" s="206"/>
      <c r="C22" s="271"/>
      <c r="D22" s="273"/>
      <c r="E22" s="273"/>
      <c r="F22" s="273"/>
      <c r="G22" s="273"/>
      <c r="H22" s="273"/>
      <c r="I22" s="273"/>
    </row>
    <row r="23" spans="1:15" ht="15" thickBot="1" x14ac:dyDescent="0.4">
      <c r="A23" s="205"/>
      <c r="B23" s="206"/>
      <c r="C23" s="271"/>
      <c r="D23" s="273"/>
      <c r="E23" s="273"/>
      <c r="F23" s="273"/>
      <c r="G23" s="273"/>
      <c r="H23" s="273"/>
      <c r="I23" s="273"/>
    </row>
    <row r="24" spans="1:15" ht="15" thickBot="1" x14ac:dyDescent="0.4">
      <c r="A24" s="205"/>
      <c r="B24" s="205"/>
      <c r="C24" s="271"/>
      <c r="D24" s="274"/>
      <c r="E24" s="274"/>
      <c r="F24" s="274"/>
      <c r="G24" s="274"/>
      <c r="H24" s="274"/>
      <c r="I24" s="274"/>
      <c r="M24" s="209"/>
    </row>
    <row r="27" spans="1:15" ht="13" x14ac:dyDescent="0.3">
      <c r="A27" s="88" t="s">
        <v>252</v>
      </c>
      <c r="B27" s="88"/>
      <c r="C27" s="89"/>
      <c r="D27" s="89"/>
      <c r="E27" s="89"/>
      <c r="F27" s="89"/>
      <c r="G27" s="89"/>
      <c r="H27" s="89"/>
      <c r="I27" s="89"/>
      <c r="J27" s="89"/>
      <c r="K27" s="89"/>
    </row>
    <row r="28" spans="1:15" x14ac:dyDescent="0.25">
      <c r="A28" s="90" t="s">
        <v>251</v>
      </c>
      <c r="B28" s="89"/>
      <c r="C28" s="210">
        <f>C9/1.4</f>
        <v>0</v>
      </c>
      <c r="D28" s="89"/>
      <c r="E28" s="89"/>
      <c r="F28" s="89"/>
      <c r="G28" s="89"/>
      <c r="H28" s="89"/>
      <c r="I28" s="89"/>
      <c r="J28" s="89"/>
      <c r="K28" s="89"/>
    </row>
    <row r="30" spans="1:15" ht="13" x14ac:dyDescent="0.3">
      <c r="A30" s="212" t="s">
        <v>253</v>
      </c>
      <c r="B30" s="211"/>
      <c r="C30" s="211"/>
      <c r="D30" s="211"/>
      <c r="E30" s="211"/>
      <c r="F30" s="211"/>
      <c r="G30" s="211"/>
    </row>
  </sheetData>
  <mergeCells count="7">
    <mergeCell ref="L3:M3"/>
    <mergeCell ref="N3:O3"/>
    <mergeCell ref="B3:C3"/>
    <mergeCell ref="D3:E3"/>
    <mergeCell ref="F3:G3"/>
    <mergeCell ref="H3:I3"/>
    <mergeCell ref="J3:K3"/>
  </mergeCells>
  <pageMargins left="0.7" right="0.7" top="0.75" bottom="0.75" header="0.3" footer="0.3"/>
  <pageSetup orientation="portrait" horizontalDpi="4294967293"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2:P37"/>
  <sheetViews>
    <sheetView workbookViewId="0">
      <selection activeCell="K10" sqref="K10"/>
    </sheetView>
  </sheetViews>
  <sheetFormatPr defaultColWidth="12.6328125" defaultRowHeight="15.75" customHeight="1" x14ac:dyDescent="0.25"/>
  <cols>
    <col min="1" max="1" width="16.7265625" customWidth="1"/>
    <col min="3" max="3" width="15.36328125" customWidth="1"/>
  </cols>
  <sheetData>
    <row r="2" spans="1:16" ht="15.75" customHeight="1" x14ac:dyDescent="0.4">
      <c r="A2" s="215"/>
    </row>
    <row r="3" spans="1:16" ht="15.75" customHeight="1" x14ac:dyDescent="0.25">
      <c r="A3" t="s">
        <v>277</v>
      </c>
      <c r="B3" s="77" t="s">
        <v>254</v>
      </c>
      <c r="D3" s="77" t="s">
        <v>255</v>
      </c>
      <c r="F3" s="221" t="s">
        <v>256</v>
      </c>
      <c r="G3" s="77" t="s">
        <v>257</v>
      </c>
    </row>
    <row r="4" spans="1:16" ht="15.75" customHeight="1" x14ac:dyDescent="0.3">
      <c r="A4" s="222" t="s">
        <v>88</v>
      </c>
      <c r="B4" s="297" t="s">
        <v>258</v>
      </c>
      <c r="C4" s="298"/>
      <c r="D4" s="297" t="s">
        <v>16</v>
      </c>
      <c r="E4" s="298"/>
      <c r="F4" s="297" t="s">
        <v>259</v>
      </c>
      <c r="G4" s="298"/>
      <c r="H4" s="297" t="s">
        <v>260</v>
      </c>
      <c r="I4" s="298"/>
      <c r="J4" s="297" t="s">
        <v>50</v>
      </c>
      <c r="K4" s="298"/>
      <c r="L4" s="297" t="s">
        <v>51</v>
      </c>
      <c r="M4" s="298"/>
      <c r="N4" s="297" t="s">
        <v>11</v>
      </c>
      <c r="O4" s="298"/>
      <c r="P4" t="s">
        <v>261</v>
      </c>
    </row>
    <row r="5" spans="1:16" ht="13" x14ac:dyDescent="0.3">
      <c r="A5" s="222"/>
      <c r="B5" s="222" t="s">
        <v>13</v>
      </c>
      <c r="C5" s="222" t="s">
        <v>14</v>
      </c>
      <c r="D5" s="222" t="s">
        <v>13</v>
      </c>
      <c r="E5" s="222" t="s">
        <v>14</v>
      </c>
      <c r="F5" s="222" t="s">
        <v>13</v>
      </c>
      <c r="G5" s="222" t="s">
        <v>14</v>
      </c>
      <c r="H5" s="222" t="s">
        <v>13</v>
      </c>
      <c r="I5" s="222" t="s">
        <v>14</v>
      </c>
      <c r="J5" s="222" t="s">
        <v>17</v>
      </c>
      <c r="K5" s="222" t="s">
        <v>18</v>
      </c>
      <c r="L5" s="222" t="s">
        <v>230</v>
      </c>
      <c r="M5" s="222" t="s">
        <v>19</v>
      </c>
      <c r="N5" s="222" t="s">
        <v>13</v>
      </c>
      <c r="O5" s="222" t="s">
        <v>14</v>
      </c>
      <c r="P5" s="223" t="s">
        <v>262</v>
      </c>
    </row>
    <row r="6" spans="1:16" ht="12.5" x14ac:dyDescent="0.25">
      <c r="A6" s="224" t="s">
        <v>4</v>
      </c>
      <c r="B6" s="224"/>
      <c r="C6" s="224"/>
      <c r="D6" s="231">
        <v>1166000</v>
      </c>
      <c r="E6" s="231">
        <v>386000</v>
      </c>
      <c r="F6" s="231">
        <f>B6+D6</f>
        <v>1166000</v>
      </c>
      <c r="G6" s="231">
        <f>C6+E6</f>
        <v>386000</v>
      </c>
      <c r="H6" s="231">
        <f>F6-G6</f>
        <v>780000</v>
      </c>
      <c r="I6" s="231"/>
      <c r="J6" s="231">
        <v>780000</v>
      </c>
      <c r="K6" s="231"/>
      <c r="L6" s="231"/>
      <c r="M6" s="231"/>
      <c r="N6" s="231"/>
      <c r="O6" s="231"/>
      <c r="P6" t="s">
        <v>263</v>
      </c>
    </row>
    <row r="7" spans="1:16" ht="15.75" customHeight="1" x14ac:dyDescent="0.25">
      <c r="A7" s="224" t="s">
        <v>5</v>
      </c>
      <c r="B7" s="224"/>
      <c r="C7" s="224"/>
      <c r="D7" s="231">
        <v>400000</v>
      </c>
      <c r="E7" s="231"/>
      <c r="F7" s="231">
        <f t="shared" ref="F7:F13" si="0">B7+D7</f>
        <v>400000</v>
      </c>
      <c r="G7" s="231">
        <f t="shared" ref="G7:G13" si="1">C7+E7</f>
        <v>0</v>
      </c>
      <c r="H7" s="231">
        <f t="shared" ref="H7:H12" si="2">F7-G7</f>
        <v>400000</v>
      </c>
      <c r="I7" s="231"/>
      <c r="J7" s="231"/>
      <c r="K7" s="231"/>
      <c r="L7" s="231">
        <f>H7-J14</f>
        <v>280000</v>
      </c>
      <c r="M7" s="231"/>
      <c r="N7" s="231"/>
      <c r="O7" s="231"/>
      <c r="P7" t="s">
        <v>264</v>
      </c>
    </row>
    <row r="8" spans="1:16" ht="15.75" customHeight="1" x14ac:dyDescent="0.25">
      <c r="A8" s="224" t="s">
        <v>6</v>
      </c>
      <c r="B8" s="224"/>
      <c r="C8" s="224"/>
      <c r="D8" s="231"/>
      <c r="E8" s="231">
        <v>406000</v>
      </c>
      <c r="F8" s="231">
        <f t="shared" si="0"/>
        <v>0</v>
      </c>
      <c r="G8" s="231">
        <f t="shared" si="1"/>
        <v>406000</v>
      </c>
      <c r="H8" s="231"/>
      <c r="I8" s="231">
        <f t="shared" ref="I8:I13" si="3">G8-F8</f>
        <v>406000</v>
      </c>
      <c r="J8" s="231"/>
      <c r="K8" s="231"/>
      <c r="L8" s="231"/>
      <c r="M8" s="231">
        <f>I8</f>
        <v>406000</v>
      </c>
      <c r="N8" s="231"/>
      <c r="O8" s="231"/>
    </row>
    <row r="9" spans="1:16" ht="15.75" customHeight="1" x14ac:dyDescent="0.25">
      <c r="A9" s="224" t="s">
        <v>7</v>
      </c>
      <c r="B9" s="224"/>
      <c r="C9" s="224"/>
      <c r="D9" s="231">
        <v>100000</v>
      </c>
      <c r="E9" s="231">
        <v>60000</v>
      </c>
      <c r="F9" s="231">
        <f t="shared" si="0"/>
        <v>100000</v>
      </c>
      <c r="G9" s="231">
        <f t="shared" si="1"/>
        <v>60000</v>
      </c>
      <c r="H9" s="231">
        <f t="shared" si="2"/>
        <v>40000</v>
      </c>
      <c r="I9" s="231"/>
      <c r="J9" s="231">
        <f>H9</f>
        <v>40000</v>
      </c>
      <c r="K9" s="231"/>
      <c r="L9" s="231"/>
      <c r="M9" s="231"/>
      <c r="N9" s="231"/>
      <c r="O9" s="231"/>
    </row>
    <row r="10" spans="1:16" ht="12.5" x14ac:dyDescent="0.25">
      <c r="A10" s="224" t="s">
        <v>8</v>
      </c>
      <c r="B10" s="224"/>
      <c r="C10" s="224"/>
      <c r="D10" s="231">
        <v>195000</v>
      </c>
      <c r="E10" s="231">
        <v>285000</v>
      </c>
      <c r="F10" s="231">
        <f t="shared" si="0"/>
        <v>195000</v>
      </c>
      <c r="G10" s="231">
        <f t="shared" si="1"/>
        <v>285000</v>
      </c>
      <c r="H10" s="231"/>
      <c r="I10" s="231">
        <f t="shared" si="3"/>
        <v>90000</v>
      </c>
      <c r="J10" s="231"/>
      <c r="K10" s="231">
        <f>I10</f>
        <v>90000</v>
      </c>
      <c r="L10" s="231"/>
      <c r="M10" s="231"/>
      <c r="N10" s="231"/>
      <c r="O10" s="231"/>
    </row>
    <row r="11" spans="1:16" ht="12.5" x14ac:dyDescent="0.25">
      <c r="A11" s="224" t="s">
        <v>52</v>
      </c>
      <c r="B11" s="224"/>
      <c r="C11" s="224"/>
      <c r="D11" s="231">
        <v>26000</v>
      </c>
      <c r="E11" s="231"/>
      <c r="F11" s="231">
        <f t="shared" si="0"/>
        <v>26000</v>
      </c>
      <c r="G11" s="231">
        <f t="shared" si="1"/>
        <v>0</v>
      </c>
      <c r="H11" s="231">
        <f t="shared" si="2"/>
        <v>26000</v>
      </c>
      <c r="I11" s="231"/>
      <c r="J11" s="231"/>
      <c r="K11" s="231"/>
      <c r="L11" s="231">
        <f>H11</f>
        <v>26000</v>
      </c>
      <c r="M11" s="231"/>
      <c r="N11" s="231"/>
      <c r="O11" s="231"/>
    </row>
    <row r="12" spans="1:16" ht="12.5" x14ac:dyDescent="0.25">
      <c r="A12" s="224" t="s">
        <v>265</v>
      </c>
      <c r="B12" s="224"/>
      <c r="C12" s="224"/>
      <c r="D12" s="231">
        <v>50000</v>
      </c>
      <c r="E12" s="231"/>
      <c r="F12" s="231">
        <f t="shared" si="0"/>
        <v>50000</v>
      </c>
      <c r="G12" s="231">
        <f t="shared" si="1"/>
        <v>0</v>
      </c>
      <c r="H12" s="231">
        <f t="shared" si="2"/>
        <v>50000</v>
      </c>
      <c r="I12" s="231"/>
      <c r="J12" s="231"/>
      <c r="K12" s="231"/>
      <c r="L12" s="231">
        <f>H12</f>
        <v>50000</v>
      </c>
      <c r="M12" s="231"/>
      <c r="N12" s="231"/>
      <c r="O12" s="231"/>
    </row>
    <row r="13" spans="1:16" ht="12.5" x14ac:dyDescent="0.25">
      <c r="A13" s="225" t="s">
        <v>11</v>
      </c>
      <c r="B13" s="225"/>
      <c r="C13" s="225"/>
      <c r="D13" s="232"/>
      <c r="E13" s="232">
        <v>800000</v>
      </c>
      <c r="F13" s="231">
        <f t="shared" si="0"/>
        <v>0</v>
      </c>
      <c r="G13" s="231">
        <f t="shared" si="1"/>
        <v>800000</v>
      </c>
      <c r="H13" s="231"/>
      <c r="I13" s="231">
        <f t="shared" si="3"/>
        <v>800000</v>
      </c>
      <c r="J13" s="232"/>
      <c r="K13" s="232"/>
      <c r="L13" s="232"/>
      <c r="M13" s="232"/>
      <c r="N13" s="232"/>
      <c r="O13" s="232">
        <f>I13</f>
        <v>800000</v>
      </c>
    </row>
    <row r="14" spans="1:16" ht="13" thickBot="1" x14ac:dyDescent="0.3">
      <c r="A14" s="226" t="s">
        <v>266</v>
      </c>
      <c r="B14" s="226"/>
      <c r="C14" s="226"/>
      <c r="D14" s="233"/>
      <c r="E14" s="233"/>
      <c r="F14" s="233"/>
      <c r="G14" s="233"/>
      <c r="H14" s="233"/>
      <c r="I14" s="233"/>
      <c r="J14" s="233">
        <v>120000</v>
      </c>
      <c r="K14" s="233"/>
      <c r="L14" s="233"/>
      <c r="M14" s="233"/>
      <c r="N14" s="233"/>
      <c r="O14" s="233"/>
    </row>
    <row r="15" spans="1:16" ht="12.5" x14ac:dyDescent="0.25">
      <c r="A15" s="227" t="s">
        <v>20</v>
      </c>
      <c r="B15" s="57">
        <f>SUM(B6:B14)</f>
        <v>0</v>
      </c>
      <c r="C15" s="57">
        <f>SUM(C6:C14)</f>
        <v>0</v>
      </c>
      <c r="D15" s="234">
        <f>SUM(D6:D14)</f>
        <v>1937000</v>
      </c>
      <c r="E15" s="234">
        <f t="shared" ref="E15:O15" si="4">SUM(E6:E14)</f>
        <v>1937000</v>
      </c>
      <c r="F15" s="234">
        <f t="shared" si="4"/>
        <v>1937000</v>
      </c>
      <c r="G15" s="234">
        <f t="shared" si="4"/>
        <v>1937000</v>
      </c>
      <c r="H15" s="234">
        <f t="shared" si="4"/>
        <v>1296000</v>
      </c>
      <c r="I15" s="234">
        <f t="shared" si="4"/>
        <v>1296000</v>
      </c>
      <c r="J15" s="234">
        <f t="shared" si="4"/>
        <v>940000</v>
      </c>
      <c r="K15" s="234">
        <f t="shared" si="4"/>
        <v>90000</v>
      </c>
      <c r="L15" s="234">
        <f t="shared" si="4"/>
        <v>356000</v>
      </c>
      <c r="M15" s="234">
        <f t="shared" si="4"/>
        <v>406000</v>
      </c>
      <c r="N15" s="234">
        <f t="shared" si="4"/>
        <v>0</v>
      </c>
      <c r="O15" s="234">
        <f t="shared" si="4"/>
        <v>800000</v>
      </c>
    </row>
    <row r="16" spans="1:16" ht="12.5" x14ac:dyDescent="0.25">
      <c r="A16" s="224" t="s">
        <v>267</v>
      </c>
      <c r="B16" s="224"/>
      <c r="C16" s="224"/>
      <c r="D16" s="231"/>
      <c r="E16" s="231"/>
      <c r="F16" s="231"/>
      <c r="G16" s="231"/>
      <c r="H16" s="231"/>
      <c r="I16" s="231"/>
      <c r="J16" s="231"/>
      <c r="K16" s="231"/>
      <c r="L16" s="231">
        <f>M15-L15</f>
        <v>50000</v>
      </c>
      <c r="M16" s="231"/>
      <c r="N16" s="231"/>
      <c r="O16" s="231">
        <f>L16</f>
        <v>50000</v>
      </c>
    </row>
    <row r="17" spans="1:15" ht="13" thickBot="1" x14ac:dyDescent="0.3">
      <c r="A17" s="226" t="s">
        <v>268</v>
      </c>
      <c r="B17" s="226"/>
      <c r="C17" s="226"/>
      <c r="D17" s="233"/>
      <c r="E17" s="233"/>
      <c r="F17" s="233"/>
      <c r="G17" s="233"/>
      <c r="H17" s="233"/>
      <c r="I17" s="233"/>
      <c r="J17" s="233"/>
      <c r="K17" s="233">
        <f>N17</f>
        <v>850000</v>
      </c>
      <c r="L17" s="233"/>
      <c r="M17" s="233"/>
      <c r="N17" s="233">
        <f>O15+O16</f>
        <v>850000</v>
      </c>
      <c r="O17" s="233"/>
    </row>
    <row r="18" spans="1:15" ht="13" thickBot="1" x14ac:dyDescent="0.3">
      <c r="A18" s="227" t="s">
        <v>20</v>
      </c>
      <c r="B18" s="228">
        <f>SUM(B15:B17)</f>
        <v>0</v>
      </c>
      <c r="C18" s="228">
        <f>SUM(C15:C17)</f>
        <v>0</v>
      </c>
      <c r="D18" s="235">
        <f>SUM(D15:D17)</f>
        <v>1937000</v>
      </c>
      <c r="E18" s="235">
        <f t="shared" ref="E18:O18" si="5">SUM(E15:E17)</f>
        <v>1937000</v>
      </c>
      <c r="F18" s="235">
        <f t="shared" si="5"/>
        <v>1937000</v>
      </c>
      <c r="G18" s="235">
        <f t="shared" si="5"/>
        <v>1937000</v>
      </c>
      <c r="H18" s="235">
        <f t="shared" si="5"/>
        <v>1296000</v>
      </c>
      <c r="I18" s="235">
        <f t="shared" si="5"/>
        <v>1296000</v>
      </c>
      <c r="J18" s="235">
        <f t="shared" si="5"/>
        <v>940000</v>
      </c>
      <c r="K18" s="235">
        <f t="shared" si="5"/>
        <v>940000</v>
      </c>
      <c r="L18" s="235">
        <f t="shared" si="5"/>
        <v>406000</v>
      </c>
      <c r="M18" s="235">
        <f t="shared" si="5"/>
        <v>406000</v>
      </c>
      <c r="N18" s="235">
        <f t="shared" si="5"/>
        <v>850000</v>
      </c>
      <c r="O18" s="235">
        <f t="shared" si="5"/>
        <v>850000</v>
      </c>
    </row>
    <row r="19" spans="1:15" ht="13" thickTop="1" x14ac:dyDescent="0.25"/>
    <row r="20" spans="1:15" ht="13" x14ac:dyDescent="0.3">
      <c r="J20" s="90" t="s">
        <v>269</v>
      </c>
      <c r="K20" s="90"/>
      <c r="L20" s="90"/>
      <c r="M20" s="89"/>
      <c r="N20" s="89"/>
    </row>
    <row r="21" spans="1:15" ht="12.5" x14ac:dyDescent="0.25"/>
    <row r="22" spans="1:15" ht="13" x14ac:dyDescent="0.3">
      <c r="A22" s="88" t="s">
        <v>270</v>
      </c>
      <c r="B22" s="89"/>
      <c r="C22" s="89"/>
      <c r="D22" s="89"/>
    </row>
    <row r="23" spans="1:15" ht="12.5" x14ac:dyDescent="0.25">
      <c r="A23" s="89" t="s">
        <v>271</v>
      </c>
      <c r="B23" s="89"/>
      <c r="C23" s="89"/>
      <c r="D23" s="89"/>
    </row>
    <row r="24" spans="1:15" ht="12.5" x14ac:dyDescent="0.25">
      <c r="A24" s="89"/>
      <c r="B24" s="89"/>
      <c r="C24" s="89"/>
      <c r="D24" s="89"/>
    </row>
    <row r="25" spans="1:15" ht="12.5" x14ac:dyDescent="0.25">
      <c r="A25" s="90" t="s">
        <v>272</v>
      </c>
      <c r="B25" s="89"/>
      <c r="C25" s="89"/>
      <c r="D25" s="89"/>
    </row>
    <row r="26" spans="1:15" ht="12.5" x14ac:dyDescent="0.25"/>
    <row r="27" spans="1:15" ht="13" x14ac:dyDescent="0.3">
      <c r="A27" s="88" t="s">
        <v>273</v>
      </c>
      <c r="B27" s="89"/>
      <c r="C27" s="89"/>
      <c r="D27" s="89"/>
      <c r="E27" s="89"/>
      <c r="F27" s="89"/>
      <c r="G27" s="89"/>
      <c r="H27" s="89"/>
    </row>
    <row r="28" spans="1:15" ht="14" x14ac:dyDescent="0.25">
      <c r="A28" s="229" t="s">
        <v>274</v>
      </c>
      <c r="B28" s="89"/>
      <c r="C28" s="89"/>
      <c r="D28" s="89"/>
      <c r="E28" s="89"/>
      <c r="F28" s="89"/>
      <c r="G28" s="89"/>
      <c r="H28" s="89"/>
    </row>
    <row r="29" spans="1:15" ht="12.5" x14ac:dyDescent="0.25">
      <c r="A29" s="89"/>
      <c r="B29" s="89"/>
      <c r="C29" s="89"/>
      <c r="D29" s="89"/>
      <c r="E29" s="89"/>
      <c r="F29" s="89"/>
      <c r="G29" s="89"/>
      <c r="H29" s="89"/>
    </row>
    <row r="30" spans="1:15" ht="14" x14ac:dyDescent="0.25">
      <c r="A30" s="229" t="s">
        <v>275</v>
      </c>
      <c r="B30" s="89"/>
      <c r="C30" s="89"/>
      <c r="D30" s="89"/>
      <c r="E30" s="89"/>
      <c r="F30" s="89"/>
      <c r="G30" s="89"/>
      <c r="H30" s="89"/>
    </row>
    <row r="31" spans="1:15" ht="12.5" x14ac:dyDescent="0.25">
      <c r="A31" s="89"/>
      <c r="B31" s="89"/>
      <c r="C31" s="89"/>
      <c r="D31" s="89"/>
      <c r="E31" s="89"/>
      <c r="F31" s="89"/>
      <c r="G31" s="89"/>
      <c r="H31" s="89"/>
    </row>
    <row r="32" spans="1:15" ht="14" x14ac:dyDescent="0.4">
      <c r="A32" s="230" t="s">
        <v>276</v>
      </c>
      <c r="B32" s="89"/>
      <c r="C32" s="89"/>
      <c r="D32" s="89"/>
      <c r="E32" s="89"/>
      <c r="F32" s="89"/>
      <c r="G32" s="89"/>
      <c r="H32" s="89"/>
    </row>
    <row r="33" spans="1:10" ht="12.5" x14ac:dyDescent="0.25"/>
    <row r="34" spans="1:10" ht="15.75" customHeight="1" x14ac:dyDescent="0.35">
      <c r="C34" s="216"/>
      <c r="D34" s="216"/>
      <c r="E34" s="217"/>
      <c r="F34" s="217"/>
      <c r="G34" s="217"/>
      <c r="H34" s="217"/>
      <c r="I34" s="217"/>
      <c r="J34" s="217"/>
    </row>
    <row r="35" spans="1:10" ht="15.75" customHeight="1" x14ac:dyDescent="0.35">
      <c r="A35" s="219"/>
      <c r="B35" s="219"/>
      <c r="C35" s="218"/>
      <c r="D35" s="218"/>
      <c r="E35" s="218"/>
      <c r="F35" s="218"/>
      <c r="G35" s="217"/>
      <c r="H35" s="218"/>
      <c r="I35" s="218"/>
      <c r="J35" s="217"/>
    </row>
    <row r="36" spans="1:10" ht="15.75" customHeight="1" x14ac:dyDescent="0.35">
      <c r="A36" s="220"/>
      <c r="B36" s="220"/>
      <c r="C36" s="218"/>
      <c r="D36" s="218"/>
      <c r="E36" s="218"/>
      <c r="F36" s="217"/>
      <c r="G36" s="218"/>
      <c r="H36" s="218"/>
      <c r="I36" s="217"/>
      <c r="J36" s="218"/>
    </row>
    <row r="37" spans="1:10" ht="15.75" customHeight="1" x14ac:dyDescent="0.35">
      <c r="A37" s="219"/>
      <c r="B37" s="219"/>
      <c r="C37" s="218"/>
      <c r="D37" s="218"/>
      <c r="E37" s="217"/>
      <c r="F37" s="217"/>
      <c r="G37" s="217"/>
      <c r="H37" s="217"/>
      <c r="I37" s="217"/>
      <c r="J37" s="217"/>
    </row>
  </sheetData>
  <mergeCells count="7">
    <mergeCell ref="L4:M4"/>
    <mergeCell ref="N4:O4"/>
    <mergeCell ref="B4:C4"/>
    <mergeCell ref="D4:E4"/>
    <mergeCell ref="F4:G4"/>
    <mergeCell ref="H4:I4"/>
    <mergeCell ref="J4:K4"/>
  </mergeCells>
  <pageMargins left="0.7" right="0.7" top="0.75" bottom="0.75" header="0.3" footer="0.3"/>
  <pageSetup paperSize="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AF472-00E7-4E1E-A6BE-8111537A7D67}">
  <dimension ref="A1:X41"/>
  <sheetViews>
    <sheetView workbookViewId="0">
      <selection activeCell="A2" sqref="A2:W3"/>
    </sheetView>
  </sheetViews>
  <sheetFormatPr defaultRowHeight="12.5" x14ac:dyDescent="0.25"/>
  <cols>
    <col min="1" max="1" width="8.7265625" customWidth="1"/>
    <col min="2" max="2" width="22.7265625" customWidth="1"/>
    <col min="3" max="3" width="3.6328125" customWidth="1"/>
    <col min="4" max="4" width="12.453125" customWidth="1"/>
    <col min="5" max="5" width="10.1796875" bestFit="1" customWidth="1"/>
    <col min="6" max="6" width="11.36328125" customWidth="1"/>
    <col min="7" max="7" width="11.1796875" customWidth="1"/>
  </cols>
  <sheetData>
    <row r="1" spans="1:24" x14ac:dyDescent="0.25">
      <c r="B1" s="77" t="s">
        <v>89</v>
      </c>
    </row>
    <row r="2" spans="1:24" ht="15.5" x14ac:dyDescent="0.35">
      <c r="A2" s="5" t="s">
        <v>0</v>
      </c>
      <c r="B2" s="5" t="s">
        <v>1</v>
      </c>
      <c r="C2" s="5" t="s">
        <v>2</v>
      </c>
      <c r="D2" s="5" t="s">
        <v>3</v>
      </c>
      <c r="E2" s="294" t="s">
        <v>4</v>
      </c>
      <c r="F2" s="295"/>
      <c r="G2" s="294" t="s">
        <v>5</v>
      </c>
      <c r="H2" s="295"/>
      <c r="I2" s="294" t="s">
        <v>6</v>
      </c>
      <c r="J2" s="295"/>
      <c r="K2" s="294" t="s">
        <v>7</v>
      </c>
      <c r="L2" s="295"/>
      <c r="M2" s="294" t="s">
        <v>8</v>
      </c>
      <c r="N2" s="295"/>
      <c r="O2" s="294" t="s">
        <v>9</v>
      </c>
      <c r="P2" s="295"/>
      <c r="Q2" s="294" t="s">
        <v>10</v>
      </c>
      <c r="R2" s="295"/>
      <c r="S2" s="294" t="s">
        <v>11</v>
      </c>
      <c r="T2" s="295"/>
      <c r="U2" s="294" t="s">
        <v>12</v>
      </c>
      <c r="V2" s="296"/>
      <c r="W2" s="295"/>
    </row>
    <row r="3" spans="1:24" ht="15.5" x14ac:dyDescent="0.35">
      <c r="A3" s="7"/>
      <c r="B3" s="7"/>
      <c r="C3" s="7"/>
      <c r="D3" s="7"/>
      <c r="E3" s="8" t="s">
        <v>13</v>
      </c>
      <c r="F3" s="8" t="s">
        <v>14</v>
      </c>
      <c r="G3" s="8" t="s">
        <v>13</v>
      </c>
      <c r="H3" s="8" t="s">
        <v>14</v>
      </c>
      <c r="I3" s="8" t="s">
        <v>13</v>
      </c>
      <c r="J3" s="8" t="s">
        <v>14</v>
      </c>
      <c r="K3" s="8" t="s">
        <v>13</v>
      </c>
      <c r="L3" s="8" t="s">
        <v>14</v>
      </c>
      <c r="M3" s="8" t="s">
        <v>13</v>
      </c>
      <c r="N3" s="8" t="s">
        <v>14</v>
      </c>
      <c r="O3" s="8" t="s">
        <v>13</v>
      </c>
      <c r="P3" s="8" t="s">
        <v>14</v>
      </c>
      <c r="Q3" s="8" t="s">
        <v>13</v>
      </c>
      <c r="R3" s="8" t="s">
        <v>14</v>
      </c>
      <c r="S3" s="8" t="s">
        <v>13</v>
      </c>
      <c r="T3" s="8" t="s">
        <v>14</v>
      </c>
      <c r="U3" s="5" t="s">
        <v>15</v>
      </c>
      <c r="V3" s="8" t="s">
        <v>13</v>
      </c>
      <c r="W3" s="8" t="s">
        <v>14</v>
      </c>
    </row>
    <row r="4" spans="1:24" ht="15.5" x14ac:dyDescent="0.35">
      <c r="A4" s="75"/>
      <c r="B4" s="76"/>
      <c r="C4" s="75"/>
      <c r="D4" s="72"/>
      <c r="E4" s="73"/>
      <c r="F4" s="73"/>
      <c r="G4" s="73"/>
      <c r="H4" s="73"/>
      <c r="I4" s="73"/>
      <c r="J4" s="73"/>
      <c r="K4" s="73"/>
      <c r="L4" s="73"/>
      <c r="M4" s="73"/>
      <c r="N4" s="73"/>
      <c r="O4" s="73"/>
      <c r="P4" s="73"/>
      <c r="Q4" s="73"/>
      <c r="R4" s="73"/>
      <c r="S4" s="73"/>
      <c r="T4" s="73"/>
      <c r="U4" s="74"/>
      <c r="V4" s="73"/>
      <c r="W4" s="73"/>
      <c r="X4" s="27">
        <f>SUM(E4+G4+I4+K4+M4+O4+Q4+S4+V4-F4-H4-J4-L4-N4-P4-R4-T4-W4)</f>
        <v>0</v>
      </c>
    </row>
    <row r="5" spans="1:24" x14ac:dyDescent="0.25">
      <c r="A5" s="1" t="s">
        <v>53</v>
      </c>
      <c r="B5" s="1" t="s">
        <v>54</v>
      </c>
      <c r="C5" s="1">
        <v>1</v>
      </c>
      <c r="D5" s="32">
        <v>90000</v>
      </c>
      <c r="E5" s="28"/>
      <c r="F5" s="28">
        <v>90000</v>
      </c>
      <c r="G5" s="28"/>
      <c r="H5" s="28"/>
      <c r="I5" s="28"/>
      <c r="J5" s="28"/>
      <c r="K5" s="28"/>
      <c r="L5" s="28"/>
      <c r="M5" s="28">
        <v>90000</v>
      </c>
      <c r="N5" s="28"/>
      <c r="O5" s="28"/>
      <c r="P5" s="28"/>
      <c r="Q5" s="28"/>
      <c r="R5" s="28"/>
      <c r="S5" s="28"/>
      <c r="T5" s="28"/>
      <c r="U5" s="28"/>
      <c r="V5" s="28"/>
      <c r="W5" s="28"/>
      <c r="X5" s="27">
        <f>SUM(E6+G6+I6+K6+M6+O6+Q6+S6+V6-F6-H6-J6-L6-N6-P6-R6-T6-W6)</f>
        <v>0</v>
      </c>
    </row>
    <row r="6" spans="1:24" x14ac:dyDescent="0.25">
      <c r="A6" s="9" t="s">
        <v>55</v>
      </c>
      <c r="B6" s="9" t="s">
        <v>56</v>
      </c>
      <c r="C6" s="9">
        <v>2</v>
      </c>
      <c r="D6" s="33">
        <v>120000</v>
      </c>
      <c r="E6" s="29"/>
      <c r="F6" s="29"/>
      <c r="G6" s="29">
        <v>120000</v>
      </c>
      <c r="H6" s="29"/>
      <c r="I6" s="29"/>
      <c r="J6" s="29"/>
      <c r="K6" s="29"/>
      <c r="L6" s="29"/>
      <c r="M6" s="29"/>
      <c r="N6" s="29">
        <v>120000</v>
      </c>
      <c r="O6" s="29"/>
      <c r="P6" s="29"/>
      <c r="Q6" s="29"/>
      <c r="R6" s="29"/>
      <c r="S6" s="29"/>
      <c r="T6" s="29"/>
      <c r="U6" s="29"/>
      <c r="V6" s="29"/>
      <c r="W6" s="29"/>
      <c r="X6" s="27">
        <f t="shared" ref="X6:X25" si="0">SUM(E6+G6+I6+K6+M6+O6+Q6+S6+V6-F6-H6-J6-L6-N6-P6-R6-T6-W6)</f>
        <v>0</v>
      </c>
    </row>
    <row r="7" spans="1:24" x14ac:dyDescent="0.25">
      <c r="A7" s="2" t="s">
        <v>57</v>
      </c>
      <c r="B7" s="1" t="s">
        <v>41</v>
      </c>
      <c r="C7" s="1">
        <v>3</v>
      </c>
      <c r="D7" s="32">
        <v>120000</v>
      </c>
      <c r="E7" s="28">
        <v>120000</v>
      </c>
      <c r="F7" s="28"/>
      <c r="G7" s="28"/>
      <c r="H7" s="28"/>
      <c r="I7" s="28"/>
      <c r="J7" s="28">
        <v>120000</v>
      </c>
      <c r="K7" s="28"/>
      <c r="L7" s="28"/>
      <c r="M7" s="28"/>
      <c r="N7" s="28"/>
      <c r="O7" s="28"/>
      <c r="P7" s="28"/>
      <c r="Q7" s="28"/>
      <c r="R7" s="28"/>
      <c r="S7" s="28"/>
      <c r="T7" s="28"/>
      <c r="U7" s="28"/>
      <c r="V7" s="28"/>
      <c r="W7" s="28"/>
      <c r="X7" s="27">
        <f t="shared" si="0"/>
        <v>0</v>
      </c>
    </row>
    <row r="8" spans="1:24" x14ac:dyDescent="0.25">
      <c r="A8" s="9" t="s">
        <v>57</v>
      </c>
      <c r="B8" s="9" t="s">
        <v>59</v>
      </c>
      <c r="C8" s="9">
        <v>4</v>
      </c>
      <c r="D8" s="33">
        <v>40000</v>
      </c>
      <c r="E8" s="29">
        <v>40000</v>
      </c>
      <c r="F8" s="29"/>
      <c r="G8" s="29"/>
      <c r="H8" s="29"/>
      <c r="I8" s="29"/>
      <c r="J8" s="29"/>
      <c r="K8" s="29"/>
      <c r="L8" s="29">
        <v>40000</v>
      </c>
      <c r="M8" s="29"/>
      <c r="N8" s="29"/>
      <c r="O8" s="29"/>
      <c r="P8" s="29"/>
      <c r="Q8" s="29"/>
      <c r="R8" s="29"/>
      <c r="S8" s="29"/>
      <c r="T8" s="29"/>
      <c r="U8" s="29"/>
      <c r="V8" s="29"/>
      <c r="W8" s="29"/>
      <c r="X8" s="27">
        <f t="shared" si="0"/>
        <v>0</v>
      </c>
    </row>
    <row r="9" spans="1:24" x14ac:dyDescent="0.25">
      <c r="A9" s="1" t="s">
        <v>58</v>
      </c>
      <c r="B9" s="1" t="s">
        <v>60</v>
      </c>
      <c r="C9" s="1">
        <v>5</v>
      </c>
      <c r="D9" s="32">
        <v>60000</v>
      </c>
      <c r="E9" s="28"/>
      <c r="F9" s="28"/>
      <c r="G9" s="28"/>
      <c r="H9" s="28">
        <v>60000</v>
      </c>
      <c r="I9" s="28"/>
      <c r="J9" s="28"/>
      <c r="K9" s="28"/>
      <c r="L9" s="28"/>
      <c r="M9" s="28">
        <v>60000</v>
      </c>
      <c r="N9" s="28"/>
      <c r="O9" s="28"/>
      <c r="P9" s="28"/>
      <c r="Q9" s="28"/>
      <c r="R9" s="28"/>
      <c r="S9" s="28"/>
      <c r="T9" s="28"/>
      <c r="U9" s="28"/>
      <c r="V9" s="28"/>
      <c r="W9" s="28"/>
      <c r="X9" s="27">
        <f t="shared" si="0"/>
        <v>0</v>
      </c>
    </row>
    <row r="10" spans="1:24" x14ac:dyDescent="0.25">
      <c r="A10" s="9" t="s">
        <v>58</v>
      </c>
      <c r="B10" s="9" t="s">
        <v>61</v>
      </c>
      <c r="C10" s="9">
        <v>6</v>
      </c>
      <c r="D10" s="33">
        <v>50000</v>
      </c>
      <c r="E10" s="29"/>
      <c r="F10" s="29">
        <v>50000</v>
      </c>
      <c r="G10" s="29">
        <v>50000</v>
      </c>
      <c r="H10" s="29"/>
      <c r="I10" s="29"/>
      <c r="J10" s="29"/>
      <c r="K10" s="29"/>
      <c r="L10" s="29"/>
      <c r="M10" s="29"/>
      <c r="N10" s="29"/>
      <c r="O10" s="29"/>
      <c r="P10" s="29"/>
      <c r="Q10" s="29"/>
      <c r="R10" s="29"/>
      <c r="S10" s="29"/>
      <c r="T10" s="29"/>
      <c r="U10" s="29"/>
      <c r="V10" s="29"/>
      <c r="W10" s="29"/>
      <c r="X10" s="27">
        <f t="shared" si="0"/>
        <v>0</v>
      </c>
    </row>
    <row r="11" spans="1:24" x14ac:dyDescent="0.25">
      <c r="A11" s="1" t="s">
        <v>62</v>
      </c>
      <c r="B11" s="1" t="s">
        <v>63</v>
      </c>
      <c r="C11" s="1">
        <v>7</v>
      </c>
      <c r="D11" s="32">
        <v>15000</v>
      </c>
      <c r="E11" s="28"/>
      <c r="F11" s="28">
        <v>15000</v>
      </c>
      <c r="G11" s="28"/>
      <c r="H11" s="28"/>
      <c r="I11" s="28"/>
      <c r="J11" s="28"/>
      <c r="K11" s="28"/>
      <c r="L11" s="28"/>
      <c r="M11" s="28"/>
      <c r="N11" s="28"/>
      <c r="O11" s="28">
        <v>15000</v>
      </c>
      <c r="P11" s="28"/>
      <c r="Q11" s="28"/>
      <c r="R11" s="28"/>
      <c r="S11" s="28"/>
      <c r="T11" s="28"/>
      <c r="U11" s="28"/>
      <c r="V11" s="28"/>
      <c r="W11" s="28"/>
      <c r="X11" s="27">
        <f t="shared" si="0"/>
        <v>0</v>
      </c>
    </row>
    <row r="12" spans="1:24" x14ac:dyDescent="0.25">
      <c r="A12" s="9" t="s">
        <v>64</v>
      </c>
      <c r="B12" s="51" t="s">
        <v>41</v>
      </c>
      <c r="C12" s="9">
        <v>8</v>
      </c>
      <c r="D12" s="33">
        <v>124000</v>
      </c>
      <c r="E12" s="29">
        <v>124000</v>
      </c>
      <c r="F12" s="29"/>
      <c r="G12" s="29"/>
      <c r="H12" s="29"/>
      <c r="I12" s="29"/>
      <c r="J12" s="29">
        <v>124000</v>
      </c>
      <c r="K12" s="29"/>
      <c r="L12" s="29"/>
      <c r="M12" s="29"/>
      <c r="N12" s="29"/>
      <c r="O12" s="29"/>
      <c r="P12" s="29"/>
      <c r="Q12" s="29"/>
      <c r="R12" s="29"/>
      <c r="S12" s="29"/>
      <c r="T12" s="29"/>
      <c r="U12" s="29"/>
      <c r="V12" s="29"/>
      <c r="W12" s="29"/>
      <c r="X12" s="27">
        <f t="shared" si="0"/>
        <v>0</v>
      </c>
    </row>
    <row r="13" spans="1:24" x14ac:dyDescent="0.25">
      <c r="A13" s="1" t="s">
        <v>65</v>
      </c>
      <c r="B13" s="52" t="s">
        <v>66</v>
      </c>
      <c r="C13" s="1">
        <v>9</v>
      </c>
      <c r="D13" s="32">
        <v>74000</v>
      </c>
      <c r="E13" s="28"/>
      <c r="F13" s="28"/>
      <c r="G13" s="28"/>
      <c r="H13" s="28"/>
      <c r="I13" s="28"/>
      <c r="J13" s="28">
        <v>74000</v>
      </c>
      <c r="K13" s="28">
        <v>74000</v>
      </c>
      <c r="L13" s="28"/>
      <c r="M13" s="28"/>
      <c r="N13" s="28"/>
      <c r="O13" s="28"/>
      <c r="P13" s="28"/>
      <c r="Q13" s="28"/>
      <c r="R13" s="28"/>
      <c r="S13" s="28"/>
      <c r="T13" s="28"/>
      <c r="U13" s="28"/>
      <c r="V13" s="28"/>
      <c r="W13" s="28"/>
      <c r="X13" s="27">
        <f t="shared" si="0"/>
        <v>0</v>
      </c>
    </row>
    <row r="14" spans="1:24" x14ac:dyDescent="0.25">
      <c r="A14" s="9" t="s">
        <v>67</v>
      </c>
      <c r="B14" s="51" t="s">
        <v>68</v>
      </c>
      <c r="C14" s="9">
        <v>10</v>
      </c>
      <c r="D14" s="33">
        <v>50000</v>
      </c>
      <c r="E14" s="29"/>
      <c r="F14" s="29">
        <v>50000</v>
      </c>
      <c r="G14" s="29"/>
      <c r="H14" s="29"/>
      <c r="I14" s="29"/>
      <c r="J14" s="29"/>
      <c r="K14" s="29"/>
      <c r="L14" s="29"/>
      <c r="M14" s="29"/>
      <c r="N14" s="29"/>
      <c r="O14" s="29"/>
      <c r="P14" s="29"/>
      <c r="Q14" s="29">
        <v>50000</v>
      </c>
      <c r="R14" s="29"/>
      <c r="S14" s="29"/>
      <c r="T14" s="29"/>
      <c r="U14" s="29"/>
      <c r="V14" s="29"/>
      <c r="W14" s="29"/>
      <c r="X14" s="27">
        <f t="shared" si="0"/>
        <v>0</v>
      </c>
    </row>
    <row r="15" spans="1:24" x14ac:dyDescent="0.25">
      <c r="A15" s="1" t="s">
        <v>69</v>
      </c>
      <c r="B15" s="52" t="s">
        <v>70</v>
      </c>
      <c r="C15" s="1">
        <v>11</v>
      </c>
      <c r="D15" s="32">
        <v>15000</v>
      </c>
      <c r="E15" s="28"/>
      <c r="F15" s="28">
        <v>15000</v>
      </c>
      <c r="G15" s="28"/>
      <c r="H15" s="28"/>
      <c r="I15" s="28"/>
      <c r="J15" s="28"/>
      <c r="K15" s="28"/>
      <c r="L15" s="28"/>
      <c r="M15" s="28"/>
      <c r="N15" s="28"/>
      <c r="O15" s="28">
        <v>15000</v>
      </c>
      <c r="P15" s="28"/>
      <c r="Q15" s="28"/>
      <c r="R15" s="28"/>
      <c r="S15" s="28"/>
      <c r="T15" s="28"/>
      <c r="U15" s="28"/>
      <c r="V15" s="28"/>
      <c r="W15" s="28"/>
      <c r="X15" s="27">
        <f t="shared" si="0"/>
        <v>0</v>
      </c>
    </row>
    <row r="16" spans="1:24" x14ac:dyDescent="0.25">
      <c r="A16" s="9" t="s">
        <v>71</v>
      </c>
      <c r="B16" s="51" t="s">
        <v>72</v>
      </c>
      <c r="C16" s="9">
        <v>12</v>
      </c>
      <c r="D16" s="33">
        <v>90000</v>
      </c>
      <c r="E16" s="29"/>
      <c r="F16" s="29"/>
      <c r="G16" s="29">
        <v>90000</v>
      </c>
      <c r="H16" s="29"/>
      <c r="I16" s="29"/>
      <c r="J16" s="29"/>
      <c r="K16" s="29"/>
      <c r="L16" s="29"/>
      <c r="M16" s="29"/>
      <c r="N16" s="29">
        <v>90000</v>
      </c>
      <c r="O16" s="29"/>
      <c r="P16" s="29"/>
      <c r="Q16" s="29"/>
      <c r="R16" s="29"/>
      <c r="S16" s="29"/>
      <c r="T16" s="29"/>
      <c r="U16" s="29"/>
      <c r="V16" s="29"/>
      <c r="W16" s="29"/>
      <c r="X16" s="27">
        <f t="shared" si="0"/>
        <v>0</v>
      </c>
    </row>
    <row r="17" spans="1:24" x14ac:dyDescent="0.25">
      <c r="A17" s="61" t="s">
        <v>73</v>
      </c>
      <c r="B17" s="62" t="s">
        <v>74</v>
      </c>
      <c r="C17" s="61">
        <v>13</v>
      </c>
      <c r="D17" s="63">
        <v>7000</v>
      </c>
      <c r="E17" s="64"/>
      <c r="F17" s="64">
        <v>7000</v>
      </c>
      <c r="G17" s="64"/>
      <c r="H17" s="64"/>
      <c r="I17" s="64"/>
      <c r="J17" s="64"/>
      <c r="K17" s="64"/>
      <c r="L17" s="64"/>
      <c r="M17" s="64"/>
      <c r="N17" s="64"/>
      <c r="O17" s="64">
        <v>7000</v>
      </c>
      <c r="P17" s="64"/>
      <c r="Q17" s="64"/>
      <c r="R17" s="64"/>
      <c r="S17" s="64"/>
      <c r="T17" s="64"/>
      <c r="U17" s="64"/>
      <c r="V17" s="64"/>
      <c r="W17" s="64"/>
      <c r="X17" s="27">
        <f t="shared" si="0"/>
        <v>0</v>
      </c>
    </row>
    <row r="18" spans="1:24" x14ac:dyDescent="0.25">
      <c r="A18" s="9" t="s">
        <v>75</v>
      </c>
      <c r="B18" s="51" t="s">
        <v>76</v>
      </c>
      <c r="C18" s="9">
        <v>14</v>
      </c>
      <c r="D18" s="33">
        <v>80000</v>
      </c>
      <c r="E18" s="29"/>
      <c r="F18" s="29">
        <v>40000</v>
      </c>
      <c r="G18" s="29">
        <v>80000</v>
      </c>
      <c r="H18" s="29"/>
      <c r="I18" s="29"/>
      <c r="J18" s="29"/>
      <c r="K18" s="29"/>
      <c r="L18" s="29"/>
      <c r="M18" s="29"/>
      <c r="N18" s="29">
        <v>40000</v>
      </c>
      <c r="O18" s="29"/>
      <c r="P18" s="29"/>
      <c r="Q18" s="29"/>
      <c r="R18" s="29"/>
      <c r="S18" s="29"/>
      <c r="T18" s="29"/>
      <c r="U18" s="29"/>
      <c r="V18" s="29"/>
      <c r="W18" s="29"/>
      <c r="X18" s="27">
        <f t="shared" si="0"/>
        <v>0</v>
      </c>
    </row>
    <row r="19" spans="1:24" x14ac:dyDescent="0.25">
      <c r="A19" s="61" t="s">
        <v>77</v>
      </c>
      <c r="B19" s="62" t="s">
        <v>78</v>
      </c>
      <c r="C19" s="61">
        <v>15</v>
      </c>
      <c r="D19" s="63">
        <v>74000</v>
      </c>
      <c r="E19" s="64">
        <v>74000</v>
      </c>
      <c r="F19" s="64"/>
      <c r="G19" s="64"/>
      <c r="H19" s="64"/>
      <c r="I19" s="64"/>
      <c r="J19" s="64"/>
      <c r="K19" s="64"/>
      <c r="L19" s="64">
        <v>74000</v>
      </c>
      <c r="M19" s="64"/>
      <c r="N19" s="64"/>
      <c r="O19" s="64"/>
      <c r="P19" s="64"/>
      <c r="Q19" s="64"/>
      <c r="R19" s="64"/>
      <c r="S19" s="64"/>
      <c r="T19" s="64"/>
      <c r="U19" s="64"/>
      <c r="V19" s="64"/>
      <c r="W19" s="64"/>
      <c r="X19" s="27">
        <f t="shared" si="0"/>
        <v>0</v>
      </c>
    </row>
    <row r="20" spans="1:24" x14ac:dyDescent="0.25">
      <c r="A20" s="9" t="s">
        <v>79</v>
      </c>
      <c r="B20" s="51" t="s">
        <v>41</v>
      </c>
      <c r="C20" s="9">
        <v>16</v>
      </c>
      <c r="D20" s="33">
        <v>110000</v>
      </c>
      <c r="E20" s="29">
        <v>110000</v>
      </c>
      <c r="F20" s="29"/>
      <c r="G20" s="29"/>
      <c r="H20" s="29"/>
      <c r="I20" s="29"/>
      <c r="J20" s="29">
        <v>110000</v>
      </c>
      <c r="K20" s="29"/>
      <c r="L20" s="29"/>
      <c r="M20" s="29"/>
      <c r="N20" s="29"/>
      <c r="O20" s="29"/>
      <c r="P20" s="29"/>
      <c r="Q20" s="29"/>
      <c r="R20" s="29"/>
      <c r="S20" s="29"/>
      <c r="T20" s="29"/>
      <c r="U20" s="29"/>
      <c r="V20" s="29"/>
      <c r="W20" s="29"/>
      <c r="X20" s="27">
        <f t="shared" si="0"/>
        <v>0</v>
      </c>
    </row>
    <row r="21" spans="1:24" x14ac:dyDescent="0.25">
      <c r="A21" s="1" t="s">
        <v>80</v>
      </c>
      <c r="B21" s="52" t="s">
        <v>66</v>
      </c>
      <c r="C21" s="1">
        <v>17</v>
      </c>
      <c r="D21" s="32">
        <v>82000</v>
      </c>
      <c r="E21" s="28"/>
      <c r="F21" s="28"/>
      <c r="G21" s="28"/>
      <c r="H21" s="28"/>
      <c r="I21" s="28"/>
      <c r="J21" s="28">
        <v>82000</v>
      </c>
      <c r="K21" s="28">
        <v>82000</v>
      </c>
      <c r="L21" s="28"/>
      <c r="M21" s="28"/>
      <c r="N21" s="28"/>
      <c r="O21" s="28"/>
      <c r="P21" s="28"/>
      <c r="Q21" s="28"/>
      <c r="R21" s="28"/>
      <c r="S21" s="28"/>
      <c r="T21" s="28"/>
      <c r="U21" s="28"/>
      <c r="V21" s="28"/>
      <c r="W21" s="28"/>
      <c r="X21" s="27">
        <f t="shared" si="0"/>
        <v>0</v>
      </c>
    </row>
    <row r="22" spans="1:24" x14ac:dyDescent="0.25">
      <c r="A22" s="23" t="s">
        <v>81</v>
      </c>
      <c r="B22" s="54" t="s">
        <v>82</v>
      </c>
      <c r="C22" s="23">
        <v>18</v>
      </c>
      <c r="D22" s="59">
        <v>60000</v>
      </c>
      <c r="E22" s="60"/>
      <c r="F22" s="60">
        <v>60000</v>
      </c>
      <c r="G22" s="60"/>
      <c r="H22" s="60"/>
      <c r="I22" s="60"/>
      <c r="J22" s="60"/>
      <c r="K22" s="60"/>
      <c r="L22" s="60"/>
      <c r="M22" s="60">
        <v>60000</v>
      </c>
      <c r="N22" s="60"/>
      <c r="O22" s="60"/>
      <c r="P22" s="60"/>
      <c r="Q22" s="60"/>
      <c r="R22" s="60"/>
      <c r="S22" s="60"/>
      <c r="T22" s="60"/>
      <c r="U22" s="60"/>
      <c r="V22" s="60"/>
      <c r="W22" s="60"/>
      <c r="X22" s="27">
        <f t="shared" si="0"/>
        <v>0</v>
      </c>
    </row>
    <row r="23" spans="1:24" x14ac:dyDescent="0.25">
      <c r="A23" s="37" t="s">
        <v>83</v>
      </c>
      <c r="B23" s="53" t="s">
        <v>61</v>
      </c>
      <c r="C23" s="37">
        <v>19</v>
      </c>
      <c r="D23" s="38">
        <v>120000</v>
      </c>
      <c r="E23" s="39"/>
      <c r="F23" s="39">
        <v>120000</v>
      </c>
      <c r="G23" s="39">
        <v>120000</v>
      </c>
      <c r="H23" s="39"/>
      <c r="I23" s="39"/>
      <c r="J23" s="39"/>
      <c r="K23" s="39"/>
      <c r="L23" s="39"/>
      <c r="M23" s="39"/>
      <c r="N23" s="39"/>
      <c r="O23" s="39"/>
      <c r="P23" s="39"/>
      <c r="Q23" s="39"/>
      <c r="R23" s="39"/>
      <c r="S23" s="39"/>
      <c r="T23" s="39"/>
      <c r="U23" s="39"/>
      <c r="V23" s="39"/>
      <c r="W23" s="39"/>
      <c r="X23" s="27">
        <f t="shared" si="0"/>
        <v>0</v>
      </c>
    </row>
    <row r="24" spans="1:24" x14ac:dyDescent="0.25">
      <c r="A24" s="23" t="s">
        <v>84</v>
      </c>
      <c r="B24" s="54" t="s">
        <v>85</v>
      </c>
      <c r="C24" s="23">
        <v>20</v>
      </c>
      <c r="D24" s="59">
        <v>40000</v>
      </c>
      <c r="E24" s="60">
        <v>40000</v>
      </c>
      <c r="F24" s="60"/>
      <c r="G24" s="60"/>
      <c r="H24" s="60"/>
      <c r="I24" s="60"/>
      <c r="J24" s="60"/>
      <c r="K24" s="60"/>
      <c r="L24" s="60">
        <v>40000</v>
      </c>
      <c r="M24" s="60"/>
      <c r="N24" s="60"/>
      <c r="O24" s="60"/>
      <c r="P24" s="60"/>
      <c r="Q24" s="60"/>
      <c r="R24" s="60"/>
      <c r="S24" s="60"/>
      <c r="T24" s="60"/>
      <c r="U24" s="60"/>
      <c r="V24" s="60"/>
      <c r="W24" s="60"/>
      <c r="X24" s="27">
        <f t="shared" si="0"/>
        <v>0</v>
      </c>
    </row>
    <row r="25" spans="1:24" ht="13" thickBot="1" x14ac:dyDescent="0.3">
      <c r="A25" s="65" t="s">
        <v>86</v>
      </c>
      <c r="B25" s="66" t="s">
        <v>87</v>
      </c>
      <c r="C25" s="67">
        <v>21</v>
      </c>
      <c r="D25" s="68">
        <v>12000</v>
      </c>
      <c r="E25" s="69"/>
      <c r="F25" s="69">
        <v>12000</v>
      </c>
      <c r="G25" s="69"/>
      <c r="H25" s="69"/>
      <c r="I25" s="69"/>
      <c r="J25" s="69"/>
      <c r="K25" s="69"/>
      <c r="L25" s="69"/>
      <c r="M25" s="69"/>
      <c r="N25" s="69"/>
      <c r="O25" s="69">
        <v>12000</v>
      </c>
      <c r="P25" s="69"/>
      <c r="Q25" s="69"/>
      <c r="R25" s="69"/>
      <c r="S25" s="69"/>
      <c r="T25" s="69"/>
      <c r="U25" s="69"/>
      <c r="V25" s="69"/>
      <c r="W25" s="69"/>
      <c r="X25" s="27">
        <f t="shared" si="0"/>
        <v>0</v>
      </c>
    </row>
    <row r="26" spans="1:24" ht="13.5" thickBot="1" x14ac:dyDescent="0.35">
      <c r="A26" s="24"/>
      <c r="B26" s="25" t="s">
        <v>20</v>
      </c>
      <c r="C26" s="26"/>
      <c r="D26" s="31">
        <f>SUM(D4:D25)</f>
        <v>1433000</v>
      </c>
      <c r="E26" s="31">
        <f>SUM(E4:E25)</f>
        <v>508000</v>
      </c>
      <c r="F26" s="31">
        <f t="shared" ref="F26:W26" si="1">SUM(F5:F25)</f>
        <v>459000</v>
      </c>
      <c r="G26" s="31">
        <f>SUM(G4:G25)</f>
        <v>460000</v>
      </c>
      <c r="H26" s="31">
        <f t="shared" si="1"/>
        <v>60000</v>
      </c>
      <c r="I26" s="31">
        <f t="shared" si="1"/>
        <v>0</v>
      </c>
      <c r="J26" s="31">
        <f t="shared" si="1"/>
        <v>510000</v>
      </c>
      <c r="K26" s="31">
        <f>SUM(K4:K25)</f>
        <v>156000</v>
      </c>
      <c r="L26" s="31">
        <f t="shared" si="1"/>
        <v>154000</v>
      </c>
      <c r="M26" s="31">
        <f t="shared" si="1"/>
        <v>210000</v>
      </c>
      <c r="N26" s="31">
        <f>SUM(N4:N25)</f>
        <v>250000</v>
      </c>
      <c r="O26" s="31">
        <f t="shared" si="1"/>
        <v>49000</v>
      </c>
      <c r="P26" s="31">
        <f t="shared" si="1"/>
        <v>0</v>
      </c>
      <c r="Q26" s="31">
        <f t="shared" si="1"/>
        <v>50000</v>
      </c>
      <c r="R26" s="31">
        <f t="shared" si="1"/>
        <v>0</v>
      </c>
      <c r="S26" s="31">
        <f t="shared" si="1"/>
        <v>0</v>
      </c>
      <c r="T26" s="31"/>
      <c r="U26" s="31">
        <f t="shared" si="1"/>
        <v>0</v>
      </c>
      <c r="V26" s="31">
        <f t="shared" si="1"/>
        <v>0</v>
      </c>
      <c r="W26" s="31">
        <f t="shared" si="1"/>
        <v>0</v>
      </c>
    </row>
    <row r="27" spans="1:24" ht="13" thickTop="1" x14ac:dyDescent="0.25"/>
    <row r="28" spans="1:24" ht="15.5" x14ac:dyDescent="0.35">
      <c r="D28" s="11" t="s">
        <v>16</v>
      </c>
      <c r="E28" s="12"/>
      <c r="F28" s="5"/>
      <c r="G28" s="13"/>
    </row>
    <row r="29" spans="1:24" ht="15.5" x14ac:dyDescent="0.35">
      <c r="D29" s="6" t="s">
        <v>15</v>
      </c>
      <c r="E29" s="14"/>
      <c r="F29" s="14" t="s">
        <v>13</v>
      </c>
      <c r="G29" s="48" t="s">
        <v>14</v>
      </c>
      <c r="H29" s="134"/>
      <c r="I29" s="136" t="s">
        <v>140</v>
      </c>
      <c r="J29" s="137"/>
      <c r="K29" s="137"/>
      <c r="L29" s="137"/>
      <c r="M29" s="137"/>
      <c r="N29" s="137"/>
      <c r="O29" s="137"/>
      <c r="P29" s="137"/>
      <c r="Q29" s="137"/>
      <c r="R29" s="89"/>
      <c r="S29" s="89"/>
      <c r="T29" s="89"/>
      <c r="U29" s="89"/>
      <c r="V29" s="89"/>
      <c r="W29" s="89"/>
    </row>
    <row r="30" spans="1:24" ht="15.5" x14ac:dyDescent="0.35">
      <c r="D30" s="16" t="s">
        <v>4</v>
      </c>
      <c r="E30" s="3"/>
      <c r="F30" s="47">
        <f>SUM(E26)</f>
        <v>508000</v>
      </c>
      <c r="G30" s="50">
        <f>SUM(F26)</f>
        <v>459000</v>
      </c>
      <c r="H30" s="135"/>
      <c r="I30" s="137"/>
      <c r="J30" s="137" t="s">
        <v>141</v>
      </c>
      <c r="K30" s="137"/>
      <c r="L30" s="137"/>
      <c r="M30" s="137"/>
      <c r="N30" s="137"/>
      <c r="O30" s="137"/>
      <c r="P30" s="137"/>
      <c r="Q30" s="137"/>
      <c r="R30" s="89"/>
      <c r="S30" s="89"/>
      <c r="T30" s="89"/>
      <c r="U30" s="89"/>
      <c r="V30" s="89"/>
      <c r="W30" s="89"/>
    </row>
    <row r="31" spans="1:24" ht="15.5" x14ac:dyDescent="0.35">
      <c r="D31" s="17" t="s">
        <v>5</v>
      </c>
      <c r="E31" s="10"/>
      <c r="F31" s="41">
        <f>SUM(G26)</f>
        <v>460000</v>
      </c>
      <c r="G31" s="49">
        <f>SUM(H26)</f>
        <v>60000</v>
      </c>
    </row>
    <row r="32" spans="1:24" ht="15.5" x14ac:dyDescent="0.35">
      <c r="D32" s="18" t="s">
        <v>6</v>
      </c>
      <c r="E32" s="4"/>
      <c r="F32" s="40">
        <f>SUM(I26)</f>
        <v>0</v>
      </c>
      <c r="G32" s="43">
        <f>SUM(J26)</f>
        <v>510000</v>
      </c>
      <c r="I32" s="138" t="s">
        <v>142</v>
      </c>
      <c r="J32" s="138" t="s">
        <v>143</v>
      </c>
      <c r="K32" s="139"/>
      <c r="L32" s="139"/>
      <c r="M32" s="139"/>
      <c r="N32" s="139"/>
      <c r="O32" s="139"/>
      <c r="P32" s="139"/>
      <c r="Q32" s="139"/>
    </row>
    <row r="33" spans="4:19" ht="15.5" x14ac:dyDescent="0.35">
      <c r="D33" s="17" t="s">
        <v>7</v>
      </c>
      <c r="E33" s="10"/>
      <c r="F33" s="41">
        <f>SUM(K26)</f>
        <v>156000</v>
      </c>
      <c r="G33" s="42">
        <f>SUM(L26)</f>
        <v>154000</v>
      </c>
      <c r="I33" s="139"/>
      <c r="J33" s="138" t="s">
        <v>144</v>
      </c>
      <c r="K33" s="139"/>
      <c r="L33" s="139"/>
      <c r="M33" s="139"/>
      <c r="N33" s="139"/>
      <c r="O33" s="139"/>
      <c r="P33" s="139"/>
      <c r="Q33" s="139"/>
    </row>
    <row r="34" spans="4:19" ht="15.5" x14ac:dyDescent="0.35">
      <c r="D34" s="18" t="s">
        <v>8</v>
      </c>
      <c r="E34" s="4"/>
      <c r="F34" s="40">
        <f>SUM(M26)</f>
        <v>210000</v>
      </c>
      <c r="G34" s="43">
        <f>SUM(N26)</f>
        <v>250000</v>
      </c>
    </row>
    <row r="35" spans="4:19" ht="15.5" x14ac:dyDescent="0.35">
      <c r="D35" s="17" t="s">
        <v>9</v>
      </c>
      <c r="E35" s="10"/>
      <c r="F35" s="41">
        <f>SUM(O26)</f>
        <v>49000</v>
      </c>
      <c r="G35" s="42">
        <f>SUM(P26)</f>
        <v>0</v>
      </c>
      <c r="I35" s="140" t="s">
        <v>75</v>
      </c>
      <c r="J35" s="140" t="s">
        <v>145</v>
      </c>
      <c r="K35" s="141"/>
      <c r="L35" s="141"/>
      <c r="M35" s="141"/>
      <c r="N35" s="141"/>
      <c r="O35" s="141"/>
      <c r="P35" s="141"/>
      <c r="Q35" s="141"/>
      <c r="R35" s="141"/>
      <c r="S35" s="141"/>
    </row>
    <row r="36" spans="4:19" ht="15.5" x14ac:dyDescent="0.35">
      <c r="D36" s="18" t="s">
        <v>10</v>
      </c>
      <c r="E36" s="4"/>
      <c r="F36" s="40">
        <f>SUM(Q26)</f>
        <v>50000</v>
      </c>
      <c r="G36" s="43">
        <f>SUM(R26)</f>
        <v>0</v>
      </c>
      <c r="I36" s="141"/>
      <c r="J36" s="140" t="s">
        <v>146</v>
      </c>
      <c r="K36" s="141"/>
      <c r="L36" s="141"/>
      <c r="M36" s="141"/>
      <c r="N36" s="141"/>
      <c r="O36" s="141"/>
      <c r="P36" s="141"/>
      <c r="Q36" s="141"/>
      <c r="R36" s="141"/>
      <c r="S36" s="141"/>
    </row>
    <row r="37" spans="4:19" ht="15.5" x14ac:dyDescent="0.35">
      <c r="D37" s="17" t="s">
        <v>21</v>
      </c>
      <c r="E37" s="10"/>
      <c r="F37" s="41">
        <f>SUM(S26)</f>
        <v>0</v>
      </c>
      <c r="G37" s="42"/>
    </row>
    <row r="38" spans="4:19" ht="16" thickBot="1" x14ac:dyDescent="0.4">
      <c r="D38" s="19" t="s">
        <v>12</v>
      </c>
      <c r="E38" s="20"/>
      <c r="F38" s="44">
        <f>SUM(V26)</f>
        <v>0</v>
      </c>
      <c r="G38" s="45">
        <f>SUM(W26)</f>
        <v>0</v>
      </c>
      <c r="I38" s="142" t="s">
        <v>84</v>
      </c>
      <c r="J38" s="142" t="s">
        <v>147</v>
      </c>
      <c r="K38" s="143"/>
      <c r="L38" s="143"/>
      <c r="M38" s="143"/>
      <c r="N38" s="143"/>
      <c r="O38" s="143"/>
      <c r="P38" s="143"/>
      <c r="Q38" s="143"/>
      <c r="R38" s="143"/>
    </row>
    <row r="39" spans="4:19" ht="16" thickBot="1" x14ac:dyDescent="0.4">
      <c r="D39" s="21" t="s">
        <v>20</v>
      </c>
      <c r="E39" s="22"/>
      <c r="F39" s="70">
        <f>SUM(F30:F38)</f>
        <v>1433000</v>
      </c>
      <c r="G39" s="71">
        <f>SUM(G30:G38)</f>
        <v>1433000</v>
      </c>
      <c r="I39" s="143"/>
      <c r="J39" s="142" t="s">
        <v>148</v>
      </c>
      <c r="K39" s="143"/>
      <c r="L39" s="143"/>
      <c r="M39" s="143"/>
      <c r="N39" s="143"/>
      <c r="O39" s="143"/>
      <c r="P39" s="143"/>
      <c r="Q39" s="143"/>
      <c r="R39" s="143"/>
    </row>
    <row r="40" spans="4:19" ht="13" thickTop="1" x14ac:dyDescent="0.25"/>
    <row r="41" spans="4:19" x14ac:dyDescent="0.25">
      <c r="I41" s="144" t="s">
        <v>86</v>
      </c>
      <c r="J41" s="144" t="s">
        <v>149</v>
      </c>
      <c r="K41" s="145"/>
      <c r="L41" s="145"/>
      <c r="M41" s="145"/>
      <c r="N41" s="145"/>
      <c r="O41" s="145"/>
      <c r="P41" s="145"/>
    </row>
  </sheetData>
  <mergeCells count="9">
    <mergeCell ref="Q2:R2"/>
    <mergeCell ref="S2:T2"/>
    <mergeCell ref="U2:W2"/>
    <mergeCell ref="E2:F2"/>
    <mergeCell ref="G2:H2"/>
    <mergeCell ref="I2:J2"/>
    <mergeCell ref="K2:L2"/>
    <mergeCell ref="M2:N2"/>
    <mergeCell ref="O2:P2"/>
  </mergeCells>
  <pageMargins left="0.7" right="0.7" top="0.75" bottom="0.75" header="0.3" footer="0.3"/>
  <pageSetup orientation="portrait" horizontalDpi="4294967293" verticalDpi="0" r:id="rId1"/>
  <ignoredErrors>
    <ignoredError sqref="F26 K26 N26"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BD12B-706B-472F-B19C-15EFB475D2BC}">
  <dimension ref="A1:P64"/>
  <sheetViews>
    <sheetView workbookViewId="0">
      <selection activeCell="N15" sqref="N15"/>
    </sheetView>
  </sheetViews>
  <sheetFormatPr defaultRowHeight="12.5" x14ac:dyDescent="0.25"/>
  <cols>
    <col min="1" max="1" width="21.81640625" customWidth="1"/>
    <col min="2" max="2" width="9.7265625" customWidth="1"/>
    <col min="3" max="3" width="8.7265625" customWidth="1"/>
    <col min="4" max="4" width="10.26953125" customWidth="1"/>
    <col min="5" max="5" width="11.26953125" customWidth="1"/>
    <col min="6" max="6" width="11.1796875" customWidth="1"/>
    <col min="7" max="7" width="10.6328125" customWidth="1"/>
    <col min="8" max="8" width="10.26953125" customWidth="1"/>
    <col min="9" max="9" width="10.6328125" customWidth="1"/>
    <col min="10" max="10" width="11.1796875" customWidth="1"/>
    <col min="11" max="11" width="10.36328125" customWidth="1"/>
    <col min="13" max="13" width="11.453125" customWidth="1"/>
    <col min="14" max="14" width="11.81640625" bestFit="1" customWidth="1"/>
  </cols>
  <sheetData>
    <row r="1" spans="1:16" x14ac:dyDescent="0.25">
      <c r="A1" t="s">
        <v>278</v>
      </c>
      <c r="B1" s="77" t="s">
        <v>254</v>
      </c>
      <c r="D1" s="77" t="s">
        <v>255</v>
      </c>
      <c r="F1" s="221" t="s">
        <v>256</v>
      </c>
      <c r="G1" s="77" t="s">
        <v>257</v>
      </c>
    </row>
    <row r="2" spans="1:16" ht="13" x14ac:dyDescent="0.3">
      <c r="A2" s="222" t="s">
        <v>88</v>
      </c>
      <c r="B2" s="297" t="s">
        <v>258</v>
      </c>
      <c r="C2" s="298"/>
      <c r="D2" s="297" t="s">
        <v>16</v>
      </c>
      <c r="E2" s="298"/>
      <c r="F2" s="297" t="s">
        <v>259</v>
      </c>
      <c r="G2" s="298"/>
      <c r="H2" s="297" t="s">
        <v>260</v>
      </c>
      <c r="I2" s="298"/>
      <c r="J2" s="297" t="s">
        <v>50</v>
      </c>
      <c r="K2" s="298"/>
      <c r="L2" s="297" t="s">
        <v>51</v>
      </c>
      <c r="M2" s="298"/>
      <c r="N2" s="297" t="s">
        <v>11</v>
      </c>
      <c r="O2" s="298"/>
    </row>
    <row r="3" spans="1:16" ht="13" x14ac:dyDescent="0.3">
      <c r="A3" s="222"/>
      <c r="B3" s="222" t="s">
        <v>13</v>
      </c>
      <c r="C3" s="222" t="s">
        <v>14</v>
      </c>
      <c r="D3" s="222" t="s">
        <v>13</v>
      </c>
      <c r="E3" s="222" t="s">
        <v>14</v>
      </c>
      <c r="F3" s="222" t="s">
        <v>13</v>
      </c>
      <c r="G3" s="222" t="s">
        <v>14</v>
      </c>
      <c r="H3" s="222" t="s">
        <v>13</v>
      </c>
      <c r="I3" s="222" t="s">
        <v>14</v>
      </c>
      <c r="J3" s="222" t="s">
        <v>17</v>
      </c>
      <c r="K3" s="222" t="s">
        <v>18</v>
      </c>
      <c r="L3" s="222" t="s">
        <v>230</v>
      </c>
      <c r="M3" s="222" t="s">
        <v>19</v>
      </c>
      <c r="N3" s="222" t="s">
        <v>13</v>
      </c>
      <c r="O3" s="222" t="s">
        <v>14</v>
      </c>
      <c r="P3" s="223"/>
    </row>
    <row r="4" spans="1:16" x14ac:dyDescent="0.25">
      <c r="A4" s="224" t="s">
        <v>4</v>
      </c>
      <c r="B4" s="224">
        <v>780000</v>
      </c>
      <c r="C4" s="224"/>
      <c r="D4" s="231">
        <v>508000</v>
      </c>
      <c r="E4" s="231">
        <v>459000</v>
      </c>
      <c r="F4" s="231">
        <f>B4+D4</f>
        <v>1288000</v>
      </c>
      <c r="G4" s="231">
        <f>C4+E4</f>
        <v>459000</v>
      </c>
      <c r="H4" s="231">
        <f>F4-G4</f>
        <v>829000</v>
      </c>
      <c r="I4" s="231"/>
      <c r="J4" s="231">
        <f>H4</f>
        <v>829000</v>
      </c>
      <c r="K4" s="231"/>
      <c r="L4" s="231"/>
      <c r="M4" s="231"/>
      <c r="N4" s="231"/>
      <c r="O4" s="231"/>
    </row>
    <row r="5" spans="1:16" x14ac:dyDescent="0.25">
      <c r="A5" s="224" t="s">
        <v>5</v>
      </c>
      <c r="B5" s="224">
        <v>120000</v>
      </c>
      <c r="C5" s="224"/>
      <c r="D5" s="231">
        <v>460000</v>
      </c>
      <c r="E5" s="231">
        <v>60000</v>
      </c>
      <c r="F5" s="231">
        <f t="shared" ref="F5:F11" si="0">B5+D5</f>
        <v>580000</v>
      </c>
      <c r="G5" s="231">
        <f t="shared" ref="G5:G12" si="1">C5+E5</f>
        <v>60000</v>
      </c>
      <c r="H5" s="231">
        <f t="shared" ref="H5:H10" si="2">F5-G5</f>
        <v>520000</v>
      </c>
      <c r="I5" s="231"/>
      <c r="J5" s="231"/>
      <c r="K5" s="231"/>
      <c r="L5" s="231">
        <f>H5-J12</f>
        <v>320000</v>
      </c>
      <c r="M5" s="231"/>
      <c r="N5" s="231"/>
      <c r="O5" s="231"/>
    </row>
    <row r="6" spans="1:16" x14ac:dyDescent="0.25">
      <c r="A6" s="224" t="s">
        <v>6</v>
      </c>
      <c r="B6" s="224"/>
      <c r="C6" s="224"/>
      <c r="D6" s="231"/>
      <c r="E6" s="231">
        <v>510000</v>
      </c>
      <c r="F6" s="231">
        <f t="shared" si="0"/>
        <v>0</v>
      </c>
      <c r="G6" s="231">
        <f t="shared" si="1"/>
        <v>510000</v>
      </c>
      <c r="H6" s="231"/>
      <c r="I6" s="231">
        <f t="shared" ref="I6:I11" si="3">G6-F6</f>
        <v>510000</v>
      </c>
      <c r="J6" s="231"/>
      <c r="K6" s="231"/>
      <c r="L6" s="231"/>
      <c r="M6" s="231">
        <f>I6</f>
        <v>510000</v>
      </c>
      <c r="N6" s="231"/>
      <c r="O6" s="231"/>
    </row>
    <row r="7" spans="1:16" x14ac:dyDescent="0.25">
      <c r="A7" s="224" t="s">
        <v>7</v>
      </c>
      <c r="B7" s="224">
        <v>40000</v>
      </c>
      <c r="C7" s="224"/>
      <c r="D7" s="231">
        <v>156000</v>
      </c>
      <c r="E7" s="231">
        <v>154000</v>
      </c>
      <c r="F7" s="231">
        <f t="shared" si="0"/>
        <v>196000</v>
      </c>
      <c r="G7" s="231">
        <f t="shared" si="1"/>
        <v>154000</v>
      </c>
      <c r="H7" s="231">
        <f t="shared" si="2"/>
        <v>42000</v>
      </c>
      <c r="I7" s="231"/>
      <c r="J7" s="231">
        <f>H7</f>
        <v>42000</v>
      </c>
      <c r="K7" s="231"/>
      <c r="L7" s="231"/>
      <c r="M7" s="231"/>
      <c r="N7" s="231"/>
      <c r="O7" s="231"/>
    </row>
    <row r="8" spans="1:16" x14ac:dyDescent="0.25">
      <c r="A8" s="224" t="s">
        <v>8</v>
      </c>
      <c r="B8" s="224"/>
      <c r="C8" s="224">
        <v>90000</v>
      </c>
      <c r="D8" s="231">
        <v>210000</v>
      </c>
      <c r="E8" s="231">
        <v>250000</v>
      </c>
      <c r="F8" s="231">
        <f t="shared" si="0"/>
        <v>210000</v>
      </c>
      <c r="G8" s="231">
        <f t="shared" si="1"/>
        <v>340000</v>
      </c>
      <c r="H8" s="231"/>
      <c r="I8" s="231">
        <f t="shared" si="3"/>
        <v>130000</v>
      </c>
      <c r="J8" s="231"/>
      <c r="K8" s="231">
        <f>I8</f>
        <v>130000</v>
      </c>
      <c r="L8" s="231"/>
      <c r="M8" s="231"/>
      <c r="N8" s="231"/>
      <c r="O8" s="231"/>
    </row>
    <row r="9" spans="1:16" x14ac:dyDescent="0.25">
      <c r="A9" s="224" t="s">
        <v>52</v>
      </c>
      <c r="B9" s="224"/>
      <c r="C9" s="224"/>
      <c r="D9" s="231">
        <v>49000</v>
      </c>
      <c r="E9" s="231"/>
      <c r="F9" s="231">
        <f t="shared" si="0"/>
        <v>49000</v>
      </c>
      <c r="G9" s="231">
        <f t="shared" si="1"/>
        <v>0</v>
      </c>
      <c r="H9" s="231">
        <f t="shared" si="2"/>
        <v>49000</v>
      </c>
      <c r="I9" s="231"/>
      <c r="J9" s="231"/>
      <c r="K9" s="231"/>
      <c r="L9" s="231">
        <f>H9</f>
        <v>49000</v>
      </c>
      <c r="M9" s="231"/>
      <c r="N9" s="231"/>
      <c r="O9" s="231"/>
    </row>
    <row r="10" spans="1:16" x14ac:dyDescent="0.25">
      <c r="A10" s="224" t="s">
        <v>265</v>
      </c>
      <c r="B10" s="224"/>
      <c r="C10" s="224"/>
      <c r="D10" s="231">
        <v>50000</v>
      </c>
      <c r="E10" s="231"/>
      <c r="F10" s="231">
        <f t="shared" si="0"/>
        <v>50000</v>
      </c>
      <c r="G10" s="231">
        <f t="shared" si="1"/>
        <v>0</v>
      </c>
      <c r="H10" s="231">
        <f t="shared" si="2"/>
        <v>50000</v>
      </c>
      <c r="I10" s="231"/>
      <c r="J10" s="231"/>
      <c r="K10" s="231"/>
      <c r="L10" s="231">
        <f>H10</f>
        <v>50000</v>
      </c>
      <c r="M10" s="231"/>
      <c r="N10" s="231"/>
      <c r="O10" s="231"/>
    </row>
    <row r="11" spans="1:16" x14ac:dyDescent="0.25">
      <c r="A11" s="225" t="s">
        <v>11</v>
      </c>
      <c r="B11" s="225"/>
      <c r="C11" s="225">
        <v>850000</v>
      </c>
      <c r="D11" s="232"/>
      <c r="E11" s="232"/>
      <c r="F11" s="231">
        <f t="shared" si="0"/>
        <v>0</v>
      </c>
      <c r="G11" s="231">
        <f t="shared" si="1"/>
        <v>850000</v>
      </c>
      <c r="H11" s="231"/>
      <c r="I11" s="231">
        <f t="shared" si="3"/>
        <v>850000</v>
      </c>
      <c r="J11" s="232"/>
      <c r="K11" s="232"/>
      <c r="L11" s="232"/>
      <c r="M11" s="232"/>
      <c r="N11" s="232"/>
      <c r="O11" s="232">
        <f>I11</f>
        <v>850000</v>
      </c>
    </row>
    <row r="12" spans="1:16" ht="13" thickBot="1" x14ac:dyDescent="0.3">
      <c r="A12" s="226" t="s">
        <v>266</v>
      </c>
      <c r="B12" s="226"/>
      <c r="C12" s="226"/>
      <c r="D12" s="233"/>
      <c r="E12" s="233"/>
      <c r="F12" s="231"/>
      <c r="G12" s="231">
        <f t="shared" si="1"/>
        <v>0</v>
      </c>
      <c r="H12" s="231"/>
      <c r="I12" s="233"/>
      <c r="J12" s="233">
        <v>200000</v>
      </c>
      <c r="K12" s="233"/>
      <c r="L12" s="233"/>
      <c r="M12" s="233"/>
      <c r="N12" s="233"/>
      <c r="O12" s="233"/>
    </row>
    <row r="13" spans="1:16" x14ac:dyDescent="0.25">
      <c r="A13" s="227" t="s">
        <v>20</v>
      </c>
      <c r="B13" s="57">
        <f>SUM(B4:B12)</f>
        <v>940000</v>
      </c>
      <c r="C13" s="57">
        <f>SUM(C4:C12)</f>
        <v>940000</v>
      </c>
      <c r="D13" s="234">
        <f>SUM(D4:D12)</f>
        <v>1433000</v>
      </c>
      <c r="E13" s="234">
        <f t="shared" ref="E13:O13" si="4">SUM(E4:E12)</f>
        <v>1433000</v>
      </c>
      <c r="F13" s="234">
        <f t="shared" si="4"/>
        <v>2373000</v>
      </c>
      <c r="G13" s="234">
        <f t="shared" si="4"/>
        <v>2373000</v>
      </c>
      <c r="H13" s="234">
        <f t="shared" si="4"/>
        <v>1490000</v>
      </c>
      <c r="I13" s="234">
        <f t="shared" si="4"/>
        <v>1490000</v>
      </c>
      <c r="J13" s="234">
        <f t="shared" si="4"/>
        <v>1071000</v>
      </c>
      <c r="K13" s="234">
        <f t="shared" si="4"/>
        <v>130000</v>
      </c>
      <c r="L13" s="234">
        <f t="shared" si="4"/>
        <v>419000</v>
      </c>
      <c r="M13" s="234">
        <f t="shared" si="4"/>
        <v>510000</v>
      </c>
      <c r="N13" s="234">
        <f t="shared" si="4"/>
        <v>0</v>
      </c>
      <c r="O13" s="234">
        <f t="shared" si="4"/>
        <v>850000</v>
      </c>
    </row>
    <row r="14" spans="1:16" x14ac:dyDescent="0.25">
      <c r="A14" s="224" t="s">
        <v>267</v>
      </c>
      <c r="B14" s="224"/>
      <c r="C14" s="224"/>
      <c r="D14" s="231"/>
      <c r="E14" s="231"/>
      <c r="F14" s="231"/>
      <c r="G14" s="231"/>
      <c r="H14" s="231"/>
      <c r="I14" s="231"/>
      <c r="J14" s="231"/>
      <c r="K14" s="231"/>
      <c r="L14" s="231">
        <f>M13-L13</f>
        <v>91000</v>
      </c>
      <c r="M14" s="231"/>
      <c r="N14" s="231"/>
      <c r="O14" s="231">
        <f>L14</f>
        <v>91000</v>
      </c>
    </row>
    <row r="15" spans="1:16" ht="13" thickBot="1" x14ac:dyDescent="0.3">
      <c r="A15" s="226" t="s">
        <v>268</v>
      </c>
      <c r="B15" s="226"/>
      <c r="C15" s="226"/>
      <c r="D15" s="233"/>
      <c r="E15" s="233"/>
      <c r="F15" s="233"/>
      <c r="G15" s="233"/>
      <c r="H15" s="233"/>
      <c r="I15" s="233"/>
      <c r="J15" s="233"/>
      <c r="K15" s="233">
        <f>N15</f>
        <v>941000</v>
      </c>
      <c r="L15" s="233"/>
      <c r="M15" s="233"/>
      <c r="N15" s="233">
        <f>O13+O14</f>
        <v>941000</v>
      </c>
      <c r="O15" s="233"/>
    </row>
    <row r="16" spans="1:16" ht="13" thickBot="1" x14ac:dyDescent="0.3">
      <c r="A16" s="227" t="s">
        <v>20</v>
      </c>
      <c r="B16" s="228">
        <f>SUM(B13:B15)</f>
        <v>940000</v>
      </c>
      <c r="C16" s="228">
        <f>SUM(C13:C15)</f>
        <v>940000</v>
      </c>
      <c r="D16" s="235">
        <f>SUM(D13:D15)</f>
        <v>1433000</v>
      </c>
      <c r="E16" s="235">
        <f t="shared" ref="E16:O16" si="5">SUM(E13:E15)</f>
        <v>1433000</v>
      </c>
      <c r="F16" s="235">
        <f t="shared" si="5"/>
        <v>2373000</v>
      </c>
      <c r="G16" s="235">
        <f t="shared" si="5"/>
        <v>2373000</v>
      </c>
      <c r="H16" s="235">
        <f t="shared" si="5"/>
        <v>1490000</v>
      </c>
      <c r="I16" s="235">
        <f t="shared" si="5"/>
        <v>1490000</v>
      </c>
      <c r="J16" s="235">
        <f t="shared" si="5"/>
        <v>1071000</v>
      </c>
      <c r="K16" s="235">
        <f t="shared" si="5"/>
        <v>1071000</v>
      </c>
      <c r="L16" s="235">
        <f t="shared" si="5"/>
        <v>510000</v>
      </c>
      <c r="M16" s="235">
        <f t="shared" si="5"/>
        <v>510000</v>
      </c>
      <c r="N16" s="235">
        <f t="shared" si="5"/>
        <v>941000</v>
      </c>
      <c r="O16" s="235">
        <f t="shared" si="5"/>
        <v>941000</v>
      </c>
    </row>
    <row r="17" spans="1:15" ht="13" thickTop="1" x14ac:dyDescent="0.25"/>
    <row r="18" spans="1:15" ht="13" x14ac:dyDescent="0.3">
      <c r="J18" s="90" t="s">
        <v>269</v>
      </c>
      <c r="K18" s="90"/>
      <c r="L18" s="90"/>
      <c r="M18" s="89"/>
      <c r="N18" s="89"/>
      <c r="O18" s="89"/>
    </row>
    <row r="20" spans="1:15" ht="13" x14ac:dyDescent="0.3">
      <c r="A20" s="88" t="s">
        <v>270</v>
      </c>
      <c r="B20" s="89"/>
      <c r="C20" s="89"/>
      <c r="D20" s="89"/>
    </row>
    <row r="21" spans="1:15" x14ac:dyDescent="0.25">
      <c r="A21" s="89" t="s">
        <v>271</v>
      </c>
      <c r="B21" s="89"/>
      <c r="C21" s="89"/>
      <c r="D21" s="89"/>
    </row>
    <row r="22" spans="1:15" x14ac:dyDescent="0.25">
      <c r="A22" s="89"/>
      <c r="B22" s="89"/>
      <c r="C22" s="89"/>
      <c r="D22" s="89"/>
    </row>
    <row r="23" spans="1:15" x14ac:dyDescent="0.25">
      <c r="A23" s="90" t="s">
        <v>272</v>
      </c>
      <c r="B23" s="89"/>
      <c r="C23" s="89"/>
      <c r="D23" s="89"/>
    </row>
    <row r="25" spans="1:15" ht="13" x14ac:dyDescent="0.3">
      <c r="A25" s="88" t="s">
        <v>273</v>
      </c>
      <c r="B25" s="89"/>
      <c r="C25" s="89"/>
      <c r="D25" s="89"/>
      <c r="E25" s="89"/>
      <c r="F25" s="89"/>
      <c r="G25" s="55"/>
      <c r="H25" s="82" t="s">
        <v>90</v>
      </c>
      <c r="I25" s="78"/>
      <c r="J25" s="78"/>
      <c r="K25" s="78"/>
    </row>
    <row r="26" spans="1:15" ht="14" x14ac:dyDescent="0.25">
      <c r="A26" s="229" t="s">
        <v>279</v>
      </c>
      <c r="B26" s="89"/>
      <c r="C26" s="89"/>
      <c r="D26" s="89"/>
      <c r="E26" s="89"/>
      <c r="F26" s="89"/>
      <c r="G26" s="55"/>
      <c r="H26" s="78" t="s">
        <v>92</v>
      </c>
      <c r="I26" s="239">
        <v>580000</v>
      </c>
      <c r="J26" s="78"/>
      <c r="K26" s="78"/>
    </row>
    <row r="27" spans="1:15" x14ac:dyDescent="0.25">
      <c r="A27" s="89" t="s">
        <v>280</v>
      </c>
      <c r="B27" s="89"/>
      <c r="C27" s="89"/>
      <c r="D27" s="89"/>
      <c r="E27" s="89"/>
      <c r="F27" s="89"/>
      <c r="G27" s="55"/>
      <c r="H27" s="78" t="s">
        <v>91</v>
      </c>
      <c r="I27" s="239">
        <v>-60000</v>
      </c>
      <c r="J27" s="78"/>
      <c r="K27" s="78"/>
    </row>
    <row r="28" spans="1:15" ht="13" thickBot="1" x14ac:dyDescent="0.3">
      <c r="A28" s="89"/>
      <c r="B28" s="89"/>
      <c r="C28" s="89"/>
      <c r="D28" s="89"/>
      <c r="E28" s="89"/>
      <c r="F28" s="89"/>
      <c r="G28" s="55"/>
      <c r="H28" s="80" t="s">
        <v>93</v>
      </c>
      <c r="I28" s="240">
        <v>-200000</v>
      </c>
      <c r="J28" s="78"/>
      <c r="K28" s="78"/>
    </row>
    <row r="29" spans="1:15" ht="14" x14ac:dyDescent="0.3">
      <c r="A29" s="229" t="s">
        <v>275</v>
      </c>
      <c r="B29" s="89"/>
      <c r="C29" s="89"/>
      <c r="D29" s="89"/>
      <c r="E29" s="89"/>
      <c r="F29" s="89"/>
      <c r="G29" s="55"/>
      <c r="H29" s="82" t="s">
        <v>94</v>
      </c>
      <c r="I29" s="241">
        <f>SUM(I26:I28)</f>
        <v>320000</v>
      </c>
      <c r="J29" s="78"/>
      <c r="K29" s="78"/>
    </row>
    <row r="30" spans="1:15" x14ac:dyDescent="0.25">
      <c r="A30" s="89"/>
      <c r="B30" s="89"/>
      <c r="C30" s="89"/>
      <c r="D30" s="89"/>
      <c r="E30" s="89"/>
      <c r="F30" s="89"/>
      <c r="G30" s="55"/>
      <c r="H30" s="242" t="s">
        <v>281</v>
      </c>
      <c r="I30" s="78"/>
      <c r="J30" s="78"/>
      <c r="K30" s="78"/>
    </row>
    <row r="31" spans="1:15" ht="14" x14ac:dyDescent="0.4">
      <c r="A31" s="230" t="s">
        <v>276</v>
      </c>
      <c r="B31" s="89"/>
      <c r="C31" s="89"/>
      <c r="D31" s="89"/>
      <c r="E31" s="89"/>
      <c r="F31" s="89"/>
      <c r="G31" s="55"/>
      <c r="H31" s="78" t="s">
        <v>96</v>
      </c>
      <c r="I31" s="78"/>
      <c r="J31" s="78"/>
      <c r="K31" s="78"/>
    </row>
    <row r="32" spans="1:15" x14ac:dyDescent="0.25">
      <c r="H32" s="78" t="s">
        <v>97</v>
      </c>
      <c r="I32" s="78"/>
      <c r="J32" s="78"/>
      <c r="K32" s="78"/>
    </row>
    <row r="33" spans="1:10" ht="15.5" x14ac:dyDescent="0.35">
      <c r="A33" s="236" t="s">
        <v>98</v>
      </c>
      <c r="B33" s="211"/>
      <c r="C33" s="237"/>
      <c r="D33" s="237"/>
      <c r="E33" s="238"/>
      <c r="F33" s="238"/>
      <c r="G33" s="217"/>
      <c r="H33" s="217"/>
      <c r="I33" s="217"/>
      <c r="J33" s="217"/>
    </row>
    <row r="36" spans="1:10" ht="13" x14ac:dyDescent="0.3">
      <c r="A36" s="87" t="s">
        <v>99</v>
      </c>
      <c r="B36" s="86"/>
      <c r="C36" s="86"/>
    </row>
    <row r="37" spans="1:10" ht="13" x14ac:dyDescent="0.3">
      <c r="A37" s="87" t="s">
        <v>100</v>
      </c>
      <c r="B37" s="86"/>
      <c r="C37" s="86"/>
    </row>
    <row r="39" spans="1:10" ht="13" x14ac:dyDescent="0.3">
      <c r="A39" s="88" t="s">
        <v>101</v>
      </c>
      <c r="B39" s="89"/>
      <c r="C39" s="89"/>
      <c r="D39" s="89"/>
      <c r="E39" s="89"/>
      <c r="F39" s="89"/>
      <c r="G39" s="55"/>
    </row>
    <row r="40" spans="1:10" x14ac:dyDescent="0.25">
      <c r="A40" s="90" t="s">
        <v>102</v>
      </c>
      <c r="B40" s="89"/>
      <c r="C40" s="89"/>
      <c r="D40" s="89"/>
      <c r="E40" s="89"/>
      <c r="F40" s="89"/>
    </row>
    <row r="41" spans="1:10" x14ac:dyDescent="0.25">
      <c r="A41" s="90" t="s">
        <v>103</v>
      </c>
      <c r="B41" s="89"/>
      <c r="C41" s="89"/>
      <c r="D41" s="89"/>
      <c r="E41" s="89"/>
      <c r="F41" s="89"/>
    </row>
    <row r="42" spans="1:10" x14ac:dyDescent="0.25">
      <c r="A42" s="89"/>
      <c r="B42" s="89"/>
      <c r="C42" s="89"/>
      <c r="D42" s="89"/>
      <c r="E42" s="89"/>
      <c r="F42" s="243"/>
    </row>
    <row r="43" spans="1:10" x14ac:dyDescent="0.25">
      <c r="A43" s="90" t="s">
        <v>104</v>
      </c>
      <c r="B43" s="89"/>
      <c r="C43" s="89"/>
      <c r="D43" s="89"/>
      <c r="E43" s="89"/>
      <c r="F43" s="89"/>
    </row>
    <row r="44" spans="1:10" x14ac:dyDescent="0.25">
      <c r="A44" s="90" t="s">
        <v>105</v>
      </c>
      <c r="B44" s="89"/>
      <c r="C44" s="89"/>
      <c r="D44" s="89"/>
      <c r="E44" s="89"/>
      <c r="F44" s="89"/>
    </row>
    <row r="46" spans="1:10" ht="13" x14ac:dyDescent="0.3">
      <c r="A46" s="244" t="s">
        <v>106</v>
      </c>
      <c r="B46" s="139"/>
      <c r="C46" s="139"/>
      <c r="D46" s="139"/>
      <c r="E46" s="139"/>
      <c r="F46" s="139"/>
    </row>
    <row r="47" spans="1:10" x14ac:dyDescent="0.25">
      <c r="A47" s="138" t="s">
        <v>107</v>
      </c>
      <c r="B47" s="139"/>
      <c r="C47" s="139"/>
      <c r="D47" s="139"/>
      <c r="E47" s="139"/>
      <c r="F47" s="139"/>
    </row>
    <row r="48" spans="1:10" x14ac:dyDescent="0.25">
      <c r="A48" s="138" t="s">
        <v>108</v>
      </c>
      <c r="B48" s="139"/>
      <c r="C48" s="139"/>
      <c r="D48" s="139"/>
      <c r="E48" s="139"/>
      <c r="F48" s="139"/>
    </row>
    <row r="49" spans="1:6" x14ac:dyDescent="0.25">
      <c r="A49" s="139"/>
      <c r="B49" s="139"/>
      <c r="C49" s="139"/>
      <c r="D49" s="139"/>
      <c r="E49" s="139"/>
      <c r="F49" s="139"/>
    </row>
    <row r="50" spans="1:6" x14ac:dyDescent="0.25">
      <c r="A50" s="138" t="s">
        <v>109</v>
      </c>
      <c r="B50" s="139"/>
      <c r="C50" s="139"/>
      <c r="D50" s="139"/>
      <c r="E50" s="139"/>
      <c r="F50" s="139"/>
    </row>
    <row r="51" spans="1:6" x14ac:dyDescent="0.25">
      <c r="B51" s="55"/>
      <c r="C51" s="55"/>
      <c r="D51" s="55"/>
      <c r="E51" s="55"/>
      <c r="F51" s="55"/>
    </row>
    <row r="52" spans="1:6" x14ac:dyDescent="0.25">
      <c r="B52" s="55"/>
      <c r="C52" s="55"/>
      <c r="D52" s="55"/>
      <c r="E52" s="55"/>
      <c r="F52" s="55"/>
    </row>
    <row r="53" spans="1:6" x14ac:dyDescent="0.25">
      <c r="B53" s="55"/>
      <c r="C53" s="55"/>
      <c r="D53" s="55"/>
      <c r="E53" s="55"/>
      <c r="F53" s="55"/>
    </row>
    <row r="54" spans="1:6" x14ac:dyDescent="0.25">
      <c r="B54" s="55"/>
      <c r="C54" s="55"/>
      <c r="D54" s="55"/>
      <c r="E54" s="55"/>
      <c r="F54" s="55"/>
    </row>
    <row r="55" spans="1:6" x14ac:dyDescent="0.25">
      <c r="B55" s="55"/>
      <c r="C55" s="55"/>
      <c r="D55" s="55"/>
      <c r="E55" s="55"/>
      <c r="F55" s="55"/>
    </row>
    <row r="56" spans="1:6" x14ac:dyDescent="0.25">
      <c r="B56" s="55"/>
      <c r="C56" s="55"/>
      <c r="D56" s="55"/>
      <c r="E56" s="55"/>
      <c r="F56" s="55"/>
    </row>
    <row r="57" spans="1:6" x14ac:dyDescent="0.25">
      <c r="B57" s="55"/>
      <c r="C57" s="55"/>
      <c r="D57" s="55"/>
      <c r="E57" s="55"/>
      <c r="F57" s="55"/>
    </row>
    <row r="58" spans="1:6" x14ac:dyDescent="0.25">
      <c r="B58" s="55"/>
      <c r="C58" s="55"/>
      <c r="D58" s="55"/>
      <c r="E58" s="55"/>
      <c r="F58" s="55"/>
    </row>
    <row r="59" spans="1:6" x14ac:dyDescent="0.25">
      <c r="B59" s="55"/>
      <c r="C59" s="55"/>
      <c r="D59" s="55"/>
      <c r="E59" s="55"/>
      <c r="F59" s="55"/>
    </row>
    <row r="60" spans="1:6" x14ac:dyDescent="0.25">
      <c r="B60" s="55"/>
      <c r="C60" s="55"/>
      <c r="D60" s="55"/>
      <c r="E60" s="55"/>
      <c r="F60" s="55"/>
    </row>
    <row r="61" spans="1:6" x14ac:dyDescent="0.25">
      <c r="B61" s="55"/>
      <c r="C61" s="55"/>
      <c r="D61" s="55"/>
      <c r="E61" s="55"/>
      <c r="F61" s="55"/>
    </row>
    <row r="62" spans="1:6" x14ac:dyDescent="0.25">
      <c r="B62" s="55"/>
      <c r="C62" s="55"/>
      <c r="D62" s="55"/>
      <c r="E62" s="55"/>
      <c r="F62" s="55"/>
    </row>
    <row r="63" spans="1:6" x14ac:dyDescent="0.25">
      <c r="B63" s="55"/>
      <c r="C63" s="55"/>
      <c r="D63" s="55"/>
      <c r="E63" s="55"/>
      <c r="F63" s="55"/>
    </row>
    <row r="64" spans="1:6" x14ac:dyDescent="0.25">
      <c r="B64" s="55"/>
      <c r="C64" s="55"/>
      <c r="D64" s="55"/>
      <c r="E64" s="55"/>
      <c r="F64" s="55"/>
    </row>
  </sheetData>
  <mergeCells count="7">
    <mergeCell ref="B2:C2"/>
    <mergeCell ref="D2:E2"/>
    <mergeCell ref="L2:M2"/>
    <mergeCell ref="N2:O2"/>
    <mergeCell ref="F2:G2"/>
    <mergeCell ref="H2:I2"/>
    <mergeCell ref="J2:K2"/>
  </mergeCells>
  <pageMargins left="0.7" right="0.7" top="0.75" bottom="0.75" header="0.3" footer="0.3"/>
  <pageSetup paperSize="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6BB06-DB17-47B7-B6E4-66499E0453CB}">
  <dimension ref="A2:JP48"/>
  <sheetViews>
    <sheetView topLeftCell="A4" zoomScale="70" zoomScaleNormal="70" workbookViewId="0">
      <selection activeCell="Q49" sqref="Q48:Q49"/>
    </sheetView>
  </sheetViews>
  <sheetFormatPr defaultRowHeight="12.5" x14ac:dyDescent="0.25"/>
  <cols>
    <col min="2" max="2" width="42.08984375" customWidth="1"/>
    <col min="3" max="3" width="6.1796875" customWidth="1"/>
    <col min="4" max="4" width="12.81640625" customWidth="1"/>
    <col min="5" max="5" width="12.54296875" customWidth="1"/>
    <col min="6" max="6" width="15.54296875" customWidth="1"/>
    <col min="7" max="7" width="10.36328125" customWidth="1"/>
    <col min="8" max="9" width="8.81640625" bestFit="1" customWidth="1"/>
    <col min="10" max="10" width="11" customWidth="1"/>
    <col min="11" max="11" width="11.453125" customWidth="1"/>
    <col min="12" max="12" width="11.7265625" customWidth="1"/>
    <col min="13" max="13" width="10.7265625" customWidth="1"/>
    <col min="14" max="20" width="8.81640625" bestFit="1" customWidth="1"/>
  </cols>
  <sheetData>
    <row r="2" spans="1:24" x14ac:dyDescent="0.25">
      <c r="B2" s="77" t="s">
        <v>151</v>
      </c>
    </row>
    <row r="4" spans="1:24" ht="15.5" x14ac:dyDescent="0.35">
      <c r="A4" s="5" t="s">
        <v>0</v>
      </c>
      <c r="B4" s="5" t="s">
        <v>1</v>
      </c>
      <c r="C4" s="5" t="s">
        <v>2</v>
      </c>
      <c r="D4" s="5" t="s">
        <v>3</v>
      </c>
      <c r="E4" s="294" t="s">
        <v>4</v>
      </c>
      <c r="F4" s="295"/>
      <c r="G4" s="294" t="s">
        <v>5</v>
      </c>
      <c r="H4" s="295"/>
      <c r="I4" s="294" t="s">
        <v>6</v>
      </c>
      <c r="J4" s="295"/>
      <c r="K4" s="294" t="s">
        <v>7</v>
      </c>
      <c r="L4" s="295"/>
      <c r="M4" s="294" t="s">
        <v>8</v>
      </c>
      <c r="N4" s="295"/>
      <c r="O4" s="294" t="s">
        <v>9</v>
      </c>
      <c r="P4" s="295"/>
      <c r="Q4" s="294" t="s">
        <v>10</v>
      </c>
      <c r="R4" s="295"/>
      <c r="S4" s="294" t="s">
        <v>11</v>
      </c>
      <c r="T4" s="295"/>
      <c r="U4" s="294" t="s">
        <v>12</v>
      </c>
      <c r="V4" s="296"/>
      <c r="W4" s="295"/>
    </row>
    <row r="5" spans="1:24" ht="15.5" x14ac:dyDescent="0.35">
      <c r="A5" s="7"/>
      <c r="B5" s="7"/>
      <c r="C5" s="7"/>
      <c r="D5" s="7"/>
      <c r="E5" s="8" t="s">
        <v>13</v>
      </c>
      <c r="F5" s="8" t="s">
        <v>14</v>
      </c>
      <c r="G5" s="8" t="s">
        <v>13</v>
      </c>
      <c r="H5" s="8" t="s">
        <v>14</v>
      </c>
      <c r="I5" s="8" t="s">
        <v>13</v>
      </c>
      <c r="J5" s="8" t="s">
        <v>14</v>
      </c>
      <c r="K5" s="8" t="s">
        <v>13</v>
      </c>
      <c r="L5" s="8" t="s">
        <v>14</v>
      </c>
      <c r="M5" s="8" t="s">
        <v>13</v>
      </c>
      <c r="N5" s="8" t="s">
        <v>14</v>
      </c>
      <c r="O5" s="8" t="s">
        <v>13</v>
      </c>
      <c r="P5" s="8" t="s">
        <v>14</v>
      </c>
      <c r="Q5" s="8" t="s">
        <v>13</v>
      </c>
      <c r="R5" s="8" t="s">
        <v>14</v>
      </c>
      <c r="S5" s="8" t="s">
        <v>13</v>
      </c>
      <c r="T5" s="259" t="s">
        <v>14</v>
      </c>
      <c r="U5" s="12" t="s">
        <v>15</v>
      </c>
      <c r="V5" s="8" t="s">
        <v>13</v>
      </c>
      <c r="W5" s="8" t="s">
        <v>14</v>
      </c>
    </row>
    <row r="6" spans="1:24" ht="14" x14ac:dyDescent="0.3">
      <c r="A6" s="115"/>
      <c r="B6" s="115"/>
      <c r="C6" s="116"/>
      <c r="D6" s="112"/>
      <c r="E6" s="113"/>
      <c r="F6" s="114"/>
      <c r="G6" s="113"/>
      <c r="H6" s="114"/>
      <c r="I6" s="113"/>
      <c r="J6" s="114"/>
      <c r="K6" s="113"/>
      <c r="L6" s="114"/>
      <c r="M6" s="113"/>
      <c r="N6" s="114"/>
      <c r="O6" s="113"/>
      <c r="P6" s="114"/>
      <c r="Q6" s="113"/>
      <c r="R6" s="114"/>
      <c r="S6" s="253"/>
      <c r="T6" s="261"/>
      <c r="U6" s="261"/>
      <c r="V6" s="247"/>
      <c r="W6" s="114"/>
    </row>
    <row r="7" spans="1:24" ht="14" x14ac:dyDescent="0.3">
      <c r="A7" s="91" t="s">
        <v>124</v>
      </c>
      <c r="B7" s="106" t="s">
        <v>110</v>
      </c>
      <c r="C7" s="92">
        <v>1</v>
      </c>
      <c r="D7" s="107">
        <v>120000</v>
      </c>
      <c r="E7" s="108">
        <v>120000</v>
      </c>
      <c r="F7" s="109"/>
      <c r="G7" s="108"/>
      <c r="H7" s="109"/>
      <c r="I7" s="108"/>
      <c r="J7" s="109">
        <v>120000</v>
      </c>
      <c r="K7" s="108"/>
      <c r="L7" s="109"/>
      <c r="M7" s="108"/>
      <c r="N7" s="109"/>
      <c r="O7" s="108"/>
      <c r="P7" s="109"/>
      <c r="Q7" s="108"/>
      <c r="R7" s="109"/>
      <c r="S7" s="254"/>
      <c r="T7" s="262"/>
      <c r="U7" s="56"/>
      <c r="V7" s="248"/>
      <c r="W7" s="109"/>
      <c r="X7" s="27">
        <f>E7+G7+I7+K7+M7+O7+Q7+S7+V7-F7-H7-J7-L7-N7-P7-R7-T7-W7</f>
        <v>0</v>
      </c>
    </row>
    <row r="8" spans="1:24" ht="14" x14ac:dyDescent="0.3">
      <c r="A8" s="125" t="s">
        <v>125</v>
      </c>
      <c r="B8" s="120" t="s">
        <v>111</v>
      </c>
      <c r="C8" s="121">
        <v>1</v>
      </c>
      <c r="D8" s="122">
        <v>90000</v>
      </c>
      <c r="E8" s="123"/>
      <c r="F8" s="124">
        <v>90000</v>
      </c>
      <c r="G8" s="123"/>
      <c r="H8" s="124"/>
      <c r="I8" s="123"/>
      <c r="J8" s="124"/>
      <c r="K8" s="123"/>
      <c r="L8" s="124"/>
      <c r="M8" s="123">
        <v>90000</v>
      </c>
      <c r="N8" s="124"/>
      <c r="O8" s="268"/>
      <c r="P8" s="124"/>
      <c r="Q8" s="123"/>
      <c r="R8" s="124"/>
      <c r="S8" s="255"/>
      <c r="T8" s="263"/>
      <c r="U8" s="263"/>
      <c r="V8" s="249"/>
      <c r="W8" s="124"/>
      <c r="X8" s="27">
        <f t="shared" ref="X8:X29" si="0">E8+G8+I8+K8+M8+O8+Q8+S8+V8-F8-H8-J8-L8-N8-P8-R8-T8-W8</f>
        <v>0</v>
      </c>
    </row>
    <row r="9" spans="1:24" ht="14" x14ac:dyDescent="0.3">
      <c r="A9" s="91" t="s">
        <v>126</v>
      </c>
      <c r="B9" s="106" t="s">
        <v>112</v>
      </c>
      <c r="C9" s="92">
        <v>2</v>
      </c>
      <c r="D9" s="107">
        <v>60000</v>
      </c>
      <c r="E9" s="108"/>
      <c r="F9" s="110"/>
      <c r="G9" s="108"/>
      <c r="H9" s="109"/>
      <c r="I9" s="108"/>
      <c r="J9" s="109">
        <v>60000</v>
      </c>
      <c r="K9" s="108">
        <v>60000</v>
      </c>
      <c r="L9" s="109"/>
      <c r="M9" s="108"/>
      <c r="N9" s="246"/>
      <c r="O9" s="56"/>
      <c r="P9" s="109"/>
      <c r="Q9" s="108"/>
      <c r="R9" s="109"/>
      <c r="S9" s="254"/>
      <c r="T9" s="262"/>
      <c r="U9" s="56"/>
      <c r="V9" s="248"/>
      <c r="W9" s="109"/>
      <c r="X9" s="27">
        <f t="shared" si="0"/>
        <v>0</v>
      </c>
    </row>
    <row r="10" spans="1:24" ht="14" x14ac:dyDescent="0.3">
      <c r="A10" s="91"/>
      <c r="B10" s="106"/>
      <c r="C10" s="92"/>
      <c r="D10" s="107">
        <v>4000</v>
      </c>
      <c r="E10" s="108"/>
      <c r="F10" s="110">
        <v>4000</v>
      </c>
      <c r="G10" s="108"/>
      <c r="H10" s="109"/>
      <c r="I10" s="108"/>
      <c r="J10" s="109"/>
      <c r="K10" s="108"/>
      <c r="L10" s="109"/>
      <c r="M10" s="108"/>
      <c r="N10" s="109"/>
      <c r="O10" s="269">
        <v>4000</v>
      </c>
      <c r="P10" s="109"/>
      <c r="Q10" s="108"/>
      <c r="R10" s="109"/>
      <c r="S10" s="254"/>
      <c r="T10" s="262"/>
      <c r="U10" s="56"/>
      <c r="V10" s="248"/>
      <c r="W10" s="109"/>
      <c r="X10" s="27">
        <f t="shared" si="0"/>
        <v>0</v>
      </c>
    </row>
    <row r="11" spans="1:24" ht="14" x14ac:dyDescent="0.3">
      <c r="A11" s="125" t="s">
        <v>127</v>
      </c>
      <c r="B11" s="120" t="s">
        <v>113</v>
      </c>
      <c r="C11" s="121">
        <v>3</v>
      </c>
      <c r="D11" s="122">
        <v>42000</v>
      </c>
      <c r="E11" s="123">
        <v>42000</v>
      </c>
      <c r="F11" s="124"/>
      <c r="G11" s="123"/>
      <c r="H11" s="124"/>
      <c r="I11" s="123"/>
      <c r="J11" s="124"/>
      <c r="K11" s="123"/>
      <c r="L11" s="124">
        <v>42000</v>
      </c>
      <c r="M11" s="123"/>
      <c r="N11" s="124"/>
      <c r="O11" s="123"/>
      <c r="P11" s="124"/>
      <c r="Q11" s="123"/>
      <c r="R11" s="124"/>
      <c r="S11" s="255"/>
      <c r="T11" s="263"/>
      <c r="U11" s="263"/>
      <c r="V11" s="249"/>
      <c r="W11" s="124"/>
      <c r="X11" s="27">
        <f t="shared" si="0"/>
        <v>0</v>
      </c>
    </row>
    <row r="12" spans="1:24" ht="14" x14ac:dyDescent="0.3">
      <c r="A12" s="91" t="s">
        <v>128</v>
      </c>
      <c r="B12" s="106" t="s">
        <v>114</v>
      </c>
      <c r="C12" s="92">
        <v>4</v>
      </c>
      <c r="D12" s="107">
        <v>25000</v>
      </c>
      <c r="E12" s="108"/>
      <c r="F12" s="109">
        <v>25000</v>
      </c>
      <c r="G12" s="108"/>
      <c r="H12" s="109"/>
      <c r="I12" s="108"/>
      <c r="J12" s="109"/>
      <c r="K12" s="108"/>
      <c r="L12" s="109"/>
      <c r="M12" s="108"/>
      <c r="N12" s="109"/>
      <c r="O12" s="108">
        <v>25000</v>
      </c>
      <c r="P12" s="109"/>
      <c r="Q12" s="108"/>
      <c r="R12" s="109"/>
      <c r="S12" s="254"/>
      <c r="T12" s="262"/>
      <c r="U12" s="56"/>
      <c r="V12" s="248"/>
      <c r="W12" s="109"/>
      <c r="X12" s="27">
        <f t="shared" si="0"/>
        <v>0</v>
      </c>
    </row>
    <row r="13" spans="1:24" ht="14" x14ac:dyDescent="0.3">
      <c r="A13" s="125" t="s">
        <v>129</v>
      </c>
      <c r="B13" s="120" t="s">
        <v>115</v>
      </c>
      <c r="C13" s="121">
        <v>5</v>
      </c>
      <c r="D13" s="122">
        <v>40000</v>
      </c>
      <c r="E13" s="123"/>
      <c r="F13" s="124">
        <v>40000</v>
      </c>
      <c r="G13" s="123"/>
      <c r="H13" s="124"/>
      <c r="I13" s="123"/>
      <c r="J13" s="124"/>
      <c r="K13" s="123"/>
      <c r="L13" s="124"/>
      <c r="M13" s="123">
        <v>40000</v>
      </c>
      <c r="N13" s="124"/>
      <c r="O13" s="123"/>
      <c r="P13" s="124"/>
      <c r="Q13" s="123"/>
      <c r="R13" s="124"/>
      <c r="S13" s="255"/>
      <c r="T13" s="263"/>
      <c r="U13" s="263"/>
      <c r="V13" s="249"/>
      <c r="W13" s="124"/>
      <c r="X13" s="27">
        <f t="shared" si="0"/>
        <v>0</v>
      </c>
    </row>
    <row r="14" spans="1:24" ht="14" x14ac:dyDescent="0.3">
      <c r="A14" s="91" t="s">
        <v>130</v>
      </c>
      <c r="B14" s="106" t="s">
        <v>116</v>
      </c>
      <c r="C14" s="92">
        <v>6</v>
      </c>
      <c r="D14" s="107">
        <v>90000</v>
      </c>
      <c r="E14" s="108"/>
      <c r="F14" s="109">
        <v>90000</v>
      </c>
      <c r="G14" s="108">
        <v>90000</v>
      </c>
      <c r="H14" s="109"/>
      <c r="I14" s="108"/>
      <c r="J14" s="109"/>
      <c r="K14" s="108"/>
      <c r="L14" s="109"/>
      <c r="M14" s="108"/>
      <c r="N14" s="109"/>
      <c r="O14" s="108"/>
      <c r="P14" s="109"/>
      <c r="Q14" s="108"/>
      <c r="R14" s="109"/>
      <c r="S14" s="254"/>
      <c r="T14" s="262"/>
      <c r="U14" s="56"/>
      <c r="V14" s="248"/>
      <c r="W14" s="109"/>
      <c r="X14" s="27">
        <f t="shared" si="0"/>
        <v>0</v>
      </c>
    </row>
    <row r="15" spans="1:24" ht="14" x14ac:dyDescent="0.3">
      <c r="A15" s="91"/>
      <c r="B15" s="106"/>
      <c r="C15" s="92"/>
      <c r="D15" s="107">
        <v>10000</v>
      </c>
      <c r="E15" s="108"/>
      <c r="F15" s="109">
        <v>10000</v>
      </c>
      <c r="G15" s="108">
        <v>10000</v>
      </c>
      <c r="H15" s="109"/>
      <c r="I15" s="108"/>
      <c r="J15" s="109"/>
      <c r="K15" s="108"/>
      <c r="L15" s="109"/>
      <c r="M15" s="108"/>
      <c r="N15" s="109"/>
      <c r="O15" s="108"/>
      <c r="P15" s="109"/>
      <c r="Q15" s="108"/>
      <c r="R15" s="109"/>
      <c r="S15" s="254"/>
      <c r="T15" s="262"/>
      <c r="U15" s="56"/>
      <c r="V15" s="248"/>
      <c r="W15" s="109"/>
      <c r="X15" s="27">
        <f t="shared" si="0"/>
        <v>0</v>
      </c>
    </row>
    <row r="16" spans="1:24" ht="14" x14ac:dyDescent="0.3">
      <c r="A16" s="125" t="s">
        <v>131</v>
      </c>
      <c r="B16" s="120" t="s">
        <v>110</v>
      </c>
      <c r="C16" s="121">
        <v>7</v>
      </c>
      <c r="D16" s="122">
        <v>50000</v>
      </c>
      <c r="E16" s="123">
        <v>50000</v>
      </c>
      <c r="F16" s="124"/>
      <c r="G16" s="123"/>
      <c r="H16" s="124"/>
      <c r="I16" s="123"/>
      <c r="J16" s="124">
        <v>50000</v>
      </c>
      <c r="K16" s="123"/>
      <c r="L16" s="124"/>
      <c r="M16" s="123"/>
      <c r="N16" s="124"/>
      <c r="O16" s="123"/>
      <c r="P16" s="124"/>
      <c r="Q16" s="123"/>
      <c r="R16" s="124"/>
      <c r="S16" s="255"/>
      <c r="T16" s="263"/>
      <c r="U16" s="263"/>
      <c r="V16" s="249"/>
      <c r="W16" s="124"/>
      <c r="X16" s="27">
        <f t="shared" si="0"/>
        <v>0</v>
      </c>
    </row>
    <row r="17" spans="1:276" ht="14" x14ac:dyDescent="0.3">
      <c r="A17" s="91" t="s">
        <v>132</v>
      </c>
      <c r="B17" s="106" t="s">
        <v>117</v>
      </c>
      <c r="C17" s="92">
        <v>8</v>
      </c>
      <c r="D17" s="107">
        <v>15000</v>
      </c>
      <c r="E17" s="108"/>
      <c r="F17" s="109"/>
      <c r="G17" s="108"/>
      <c r="H17" s="109"/>
      <c r="I17" s="108">
        <v>15000</v>
      </c>
      <c r="J17" s="109"/>
      <c r="K17" s="111"/>
      <c r="L17" s="110">
        <v>15000</v>
      </c>
      <c r="M17" s="108"/>
      <c r="N17" s="109"/>
      <c r="O17" s="108"/>
      <c r="P17" s="109"/>
      <c r="Q17" s="108"/>
      <c r="R17" s="109"/>
      <c r="S17" s="254"/>
      <c r="T17" s="262"/>
      <c r="U17" s="56"/>
      <c r="V17" s="248"/>
      <c r="W17" s="109"/>
      <c r="X17" s="27">
        <f t="shared" si="0"/>
        <v>0</v>
      </c>
    </row>
    <row r="18" spans="1:276" ht="14" x14ac:dyDescent="0.3">
      <c r="A18" s="125" t="s">
        <v>133</v>
      </c>
      <c r="B18" s="120" t="s">
        <v>118</v>
      </c>
      <c r="C18" s="121">
        <v>9</v>
      </c>
      <c r="D18" s="122">
        <v>48000</v>
      </c>
      <c r="E18" s="123"/>
      <c r="F18" s="123"/>
      <c r="G18" s="127"/>
      <c r="H18" s="124"/>
      <c r="I18" s="123"/>
      <c r="J18" s="124">
        <v>48000</v>
      </c>
      <c r="K18" s="127">
        <v>48000</v>
      </c>
      <c r="L18" s="126"/>
      <c r="M18" s="123"/>
      <c r="N18" s="124"/>
      <c r="O18" s="124"/>
      <c r="P18" s="124"/>
      <c r="Q18" s="123"/>
      <c r="R18" s="124"/>
      <c r="S18" s="255"/>
      <c r="T18" s="263"/>
      <c r="U18" s="263"/>
      <c r="V18" s="249"/>
      <c r="W18" s="124"/>
      <c r="X18" s="27">
        <f t="shared" si="0"/>
        <v>0</v>
      </c>
    </row>
    <row r="19" spans="1:276" ht="14" x14ac:dyDescent="0.3">
      <c r="A19" s="125"/>
      <c r="B19" s="120"/>
      <c r="C19" s="121"/>
      <c r="D19" s="122">
        <v>8000</v>
      </c>
      <c r="E19" s="123"/>
      <c r="F19" s="126">
        <v>8000</v>
      </c>
      <c r="G19" s="127"/>
      <c r="H19" s="124"/>
      <c r="I19" s="123"/>
      <c r="J19" s="124"/>
      <c r="K19" s="127">
        <v>5000</v>
      </c>
      <c r="L19" s="126"/>
      <c r="M19" s="123"/>
      <c r="N19" s="124"/>
      <c r="O19" s="123">
        <v>3000</v>
      </c>
      <c r="P19" s="124"/>
      <c r="Q19" s="123"/>
      <c r="R19" s="124"/>
      <c r="S19" s="255"/>
      <c r="T19" s="263"/>
      <c r="U19" s="263"/>
      <c r="V19" s="249"/>
      <c r="W19" s="124"/>
      <c r="X19" s="27">
        <f t="shared" si="0"/>
        <v>0</v>
      </c>
    </row>
    <row r="20" spans="1:276" ht="14" x14ac:dyDescent="0.3">
      <c r="A20" s="91" t="s">
        <v>134</v>
      </c>
      <c r="B20" s="106" t="s">
        <v>119</v>
      </c>
      <c r="C20" s="92">
        <v>10</v>
      </c>
      <c r="D20" s="107">
        <v>75000</v>
      </c>
      <c r="E20" s="108"/>
      <c r="F20" s="110"/>
      <c r="G20" s="111">
        <v>75000</v>
      </c>
      <c r="H20" s="109"/>
      <c r="I20" s="108"/>
      <c r="J20" s="109"/>
      <c r="K20" s="111"/>
      <c r="L20" s="110"/>
      <c r="M20" s="108"/>
      <c r="N20" s="110">
        <v>75000</v>
      </c>
      <c r="O20" s="108"/>
      <c r="P20" s="109"/>
      <c r="Q20" s="108"/>
      <c r="R20" s="109"/>
      <c r="S20" s="254"/>
      <c r="T20" s="262"/>
      <c r="U20" s="56"/>
      <c r="V20" s="248"/>
      <c r="W20" s="109"/>
      <c r="X20" s="27">
        <f t="shared" si="0"/>
        <v>0</v>
      </c>
    </row>
    <row r="21" spans="1:276" ht="14" x14ac:dyDescent="0.3">
      <c r="A21" s="91"/>
      <c r="B21" s="106"/>
      <c r="C21" s="92"/>
      <c r="D21" s="107">
        <v>5000</v>
      </c>
      <c r="E21" s="108"/>
      <c r="F21" s="110">
        <v>5000</v>
      </c>
      <c r="G21" s="111">
        <v>5000</v>
      </c>
      <c r="H21" s="109"/>
      <c r="I21" s="108"/>
      <c r="J21" s="109"/>
      <c r="K21" s="111"/>
      <c r="L21" s="110"/>
      <c r="M21" s="108"/>
      <c r="N21" s="110"/>
      <c r="O21" s="108"/>
      <c r="P21" s="109"/>
      <c r="Q21" s="108"/>
      <c r="R21" s="109"/>
      <c r="S21" s="254"/>
      <c r="T21" s="262"/>
      <c r="U21" s="56"/>
      <c r="V21" s="248"/>
      <c r="W21" s="109"/>
      <c r="X21" s="27">
        <f t="shared" si="0"/>
        <v>0</v>
      </c>
    </row>
    <row r="22" spans="1:276" ht="14" x14ac:dyDescent="0.3">
      <c r="A22" s="125" t="s">
        <v>135</v>
      </c>
      <c r="B22" s="120" t="s">
        <v>120</v>
      </c>
      <c r="C22" s="121">
        <v>11</v>
      </c>
      <c r="D22" s="122">
        <v>45000</v>
      </c>
      <c r="E22" s="123">
        <v>45000</v>
      </c>
      <c r="F22" s="124"/>
      <c r="G22" s="123"/>
      <c r="H22" s="124"/>
      <c r="I22" s="123"/>
      <c r="J22" s="124"/>
      <c r="K22" s="127"/>
      <c r="L22" s="126">
        <v>45000</v>
      </c>
      <c r="M22" s="123"/>
      <c r="N22" s="124"/>
      <c r="O22" s="123"/>
      <c r="P22" s="124"/>
      <c r="Q22" s="123"/>
      <c r="R22" s="124"/>
      <c r="S22" s="255"/>
      <c r="T22" s="263"/>
      <c r="U22" s="263"/>
      <c r="V22" s="249"/>
      <c r="W22" s="124"/>
      <c r="X22" s="27">
        <f t="shared" si="0"/>
        <v>0</v>
      </c>
    </row>
    <row r="23" spans="1:276" ht="14" x14ac:dyDescent="0.3">
      <c r="A23" s="91" t="s">
        <v>136</v>
      </c>
      <c r="B23" s="106" t="s">
        <v>121</v>
      </c>
      <c r="C23" s="92">
        <v>12</v>
      </c>
      <c r="D23" s="107">
        <v>10000</v>
      </c>
      <c r="E23" s="108"/>
      <c r="F23" s="109">
        <v>10000</v>
      </c>
      <c r="G23" s="108"/>
      <c r="H23" s="109"/>
      <c r="I23" s="108"/>
      <c r="J23" s="109"/>
      <c r="K23" s="108"/>
      <c r="L23" s="109"/>
      <c r="M23" s="108"/>
      <c r="N23" s="109"/>
      <c r="O23" s="108">
        <v>10000</v>
      </c>
      <c r="P23" s="109"/>
      <c r="Q23" s="108"/>
      <c r="R23" s="109"/>
      <c r="S23" s="254"/>
      <c r="T23" s="262"/>
      <c r="U23" s="56"/>
      <c r="V23" s="248"/>
      <c r="W23" s="109"/>
      <c r="X23" s="27">
        <f t="shared" si="0"/>
        <v>0</v>
      </c>
    </row>
    <row r="24" spans="1:276" ht="14" x14ac:dyDescent="0.3">
      <c r="A24" s="125" t="s">
        <v>137</v>
      </c>
      <c r="B24" s="125" t="s">
        <v>122</v>
      </c>
      <c r="C24" s="121">
        <v>13</v>
      </c>
      <c r="D24" s="122">
        <v>100000</v>
      </c>
      <c r="E24" s="123">
        <v>100000</v>
      </c>
      <c r="F24" s="124"/>
      <c r="G24" s="123"/>
      <c r="H24" s="124"/>
      <c r="I24" s="123"/>
      <c r="J24" s="124">
        <v>100000</v>
      </c>
      <c r="K24" s="123"/>
      <c r="L24" s="124"/>
      <c r="M24" s="123"/>
      <c r="N24" s="124"/>
      <c r="O24" s="123"/>
      <c r="P24" s="124"/>
      <c r="Q24" s="123"/>
      <c r="R24" s="124"/>
      <c r="S24" s="255"/>
      <c r="T24" s="263"/>
      <c r="U24" s="263"/>
      <c r="V24" s="249"/>
      <c r="W24" s="124"/>
      <c r="X24" s="27">
        <f t="shared" si="0"/>
        <v>0</v>
      </c>
    </row>
    <row r="25" spans="1:276" ht="14" x14ac:dyDescent="0.3">
      <c r="A25" s="91" t="s">
        <v>138</v>
      </c>
      <c r="B25" s="91" t="s">
        <v>123</v>
      </c>
      <c r="C25" s="92">
        <v>14</v>
      </c>
      <c r="D25" s="107">
        <v>38000</v>
      </c>
      <c r="E25" s="108"/>
      <c r="F25" s="109">
        <v>30000</v>
      </c>
      <c r="G25" s="108"/>
      <c r="H25" s="109"/>
      <c r="I25" s="108"/>
      <c r="J25" s="109">
        <v>8000</v>
      </c>
      <c r="K25" s="108"/>
      <c r="L25" s="109"/>
      <c r="M25" s="108"/>
      <c r="N25" s="109"/>
      <c r="O25" s="108"/>
      <c r="P25" s="109"/>
      <c r="Q25" s="108">
        <v>38000</v>
      </c>
      <c r="R25" s="109"/>
      <c r="S25" s="254"/>
      <c r="T25" s="262"/>
      <c r="U25" s="56"/>
      <c r="V25" s="248"/>
      <c r="W25" s="109"/>
      <c r="X25" s="27">
        <f t="shared" si="0"/>
        <v>0</v>
      </c>
    </row>
    <row r="26" spans="1:276" ht="14" x14ac:dyDescent="0.3">
      <c r="A26" s="125" t="s">
        <v>139</v>
      </c>
      <c r="B26" s="125" t="s">
        <v>177</v>
      </c>
      <c r="C26" s="121">
        <v>15</v>
      </c>
      <c r="D26" s="122">
        <v>90000</v>
      </c>
      <c r="E26" s="123"/>
      <c r="F26" s="124"/>
      <c r="G26" s="123"/>
      <c r="H26" s="124"/>
      <c r="I26" s="123"/>
      <c r="J26" s="124">
        <v>90000</v>
      </c>
      <c r="K26" s="123">
        <v>90000</v>
      </c>
      <c r="L26" s="124"/>
      <c r="M26" s="123"/>
      <c r="N26" s="124"/>
      <c r="O26" s="123"/>
      <c r="P26" s="124"/>
      <c r="Q26" s="123"/>
      <c r="R26" s="124"/>
      <c r="S26" s="255"/>
      <c r="T26" s="263"/>
      <c r="U26" s="263"/>
      <c r="V26" s="249"/>
      <c r="W26" s="124"/>
      <c r="X26" s="27">
        <f t="shared" si="0"/>
        <v>0</v>
      </c>
    </row>
    <row r="27" spans="1:276" ht="14" x14ac:dyDescent="0.3">
      <c r="A27" s="91"/>
      <c r="B27" s="91"/>
      <c r="C27" s="92">
        <v>16</v>
      </c>
      <c r="D27" s="93">
        <f t="shared" ref="D27:D30" si="1">IF(E27+G27+I27+K27+M27+O27+Q27+S27=F27+H27+J27+L27+N27+P27+R27+T27,(E27+F27+G27+H27+I27+J27+K27+L27+M27+N27+O27+P27+Q27+R27+S27+T27)/2,"Stemmir ekki")</f>
        <v>0</v>
      </c>
      <c r="E27" s="94"/>
      <c r="F27" s="95"/>
      <c r="G27" s="94"/>
      <c r="H27" s="95"/>
      <c r="I27" s="94"/>
      <c r="J27" s="95"/>
      <c r="K27" s="94"/>
      <c r="L27" s="95"/>
      <c r="M27" s="94"/>
      <c r="N27" s="95"/>
      <c r="O27" s="94"/>
      <c r="P27" s="95"/>
      <c r="Q27" s="94"/>
      <c r="R27" s="95"/>
      <c r="S27" s="256"/>
      <c r="T27" s="264"/>
      <c r="U27" s="56"/>
      <c r="V27" s="250"/>
      <c r="W27" s="95"/>
      <c r="X27" s="27">
        <f t="shared" si="0"/>
        <v>0</v>
      </c>
    </row>
    <row r="28" spans="1:276" ht="14" x14ac:dyDescent="0.3">
      <c r="A28" s="125"/>
      <c r="B28" s="125"/>
      <c r="C28" s="121">
        <v>17</v>
      </c>
      <c r="D28" s="128">
        <f t="shared" si="1"/>
        <v>0</v>
      </c>
      <c r="E28" s="129"/>
      <c r="F28" s="130"/>
      <c r="G28" s="129"/>
      <c r="H28" s="130"/>
      <c r="I28" s="129"/>
      <c r="J28" s="130"/>
      <c r="K28" s="129"/>
      <c r="L28" s="130"/>
      <c r="M28" s="129"/>
      <c r="N28" s="130"/>
      <c r="O28" s="129"/>
      <c r="P28" s="130"/>
      <c r="Q28" s="129"/>
      <c r="R28" s="130"/>
      <c r="S28" s="257"/>
      <c r="T28" s="265"/>
      <c r="U28" s="263"/>
      <c r="V28" s="251"/>
      <c r="W28" s="130"/>
      <c r="X28" s="27">
        <f t="shared" si="0"/>
        <v>0</v>
      </c>
    </row>
    <row r="29" spans="1:276" ht="14" x14ac:dyDescent="0.3">
      <c r="A29" s="91"/>
      <c r="B29" s="91"/>
      <c r="C29" s="92">
        <v>18</v>
      </c>
      <c r="D29" s="93">
        <f t="shared" si="1"/>
        <v>0</v>
      </c>
      <c r="E29" s="94"/>
      <c r="F29" s="95"/>
      <c r="G29" s="94"/>
      <c r="H29" s="95"/>
      <c r="I29" s="94"/>
      <c r="J29" s="95"/>
      <c r="K29" s="94"/>
      <c r="L29" s="95"/>
      <c r="M29" s="94"/>
      <c r="N29" s="95"/>
      <c r="O29" s="94"/>
      <c r="P29" s="95"/>
      <c r="Q29" s="94"/>
      <c r="R29" s="95"/>
      <c r="S29" s="256"/>
      <c r="T29" s="264"/>
      <c r="U29" s="56"/>
      <c r="V29" s="250"/>
      <c r="W29" s="95"/>
      <c r="X29" s="27">
        <f t="shared" si="0"/>
        <v>0</v>
      </c>
    </row>
    <row r="30" spans="1:276" s="86" customFormat="1" ht="14.5" thickBot="1" x14ac:dyDescent="0.35">
      <c r="A30" s="125"/>
      <c r="B30" s="125"/>
      <c r="C30" s="121">
        <v>19</v>
      </c>
      <c r="D30" s="131">
        <f t="shared" si="1"/>
        <v>0</v>
      </c>
      <c r="E30" s="132"/>
      <c r="F30" s="133"/>
      <c r="G30" s="132"/>
      <c r="H30" s="133"/>
      <c r="I30" s="132"/>
      <c r="J30" s="133"/>
      <c r="K30" s="132"/>
      <c r="L30" s="133"/>
      <c r="M30" s="132"/>
      <c r="N30" s="133"/>
      <c r="O30" s="132"/>
      <c r="P30" s="133"/>
      <c r="Q30" s="132"/>
      <c r="R30" s="133"/>
      <c r="S30" s="258"/>
      <c r="T30" s="266"/>
      <c r="U30" s="267"/>
      <c r="V30" s="252"/>
      <c r="W30" s="133"/>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c r="IW30" s="55"/>
      <c r="IX30" s="55"/>
      <c r="IY30" s="55"/>
      <c r="IZ30" s="55"/>
      <c r="JA30" s="55"/>
      <c r="JB30" s="55"/>
      <c r="JC30" s="55"/>
      <c r="JD30" s="55"/>
      <c r="JE30" s="55"/>
      <c r="JF30" s="55"/>
      <c r="JG30" s="55"/>
      <c r="JH30" s="55"/>
      <c r="JI30" s="55"/>
      <c r="JJ30" s="55"/>
      <c r="JK30" s="55"/>
      <c r="JL30" s="55"/>
      <c r="JM30" s="55"/>
      <c r="JN30" s="55"/>
      <c r="JO30" s="55"/>
      <c r="JP30" s="55"/>
    </row>
    <row r="31" spans="1:276" ht="20.5" thickBot="1" x14ac:dyDescent="0.45">
      <c r="A31" s="96"/>
      <c r="B31" s="96"/>
      <c r="C31" s="97"/>
      <c r="D31" s="117">
        <f t="shared" ref="D31:G31" si="2">SUM(D6:D30)</f>
        <v>965000</v>
      </c>
      <c r="E31" s="118">
        <f t="shared" si="2"/>
        <v>357000</v>
      </c>
      <c r="F31" s="119">
        <f t="shared" si="2"/>
        <v>312000</v>
      </c>
      <c r="G31" s="118">
        <f t="shared" si="2"/>
        <v>180000</v>
      </c>
      <c r="H31" s="119">
        <f t="shared" ref="H31:J31" si="3">SUM(H7:H30)</f>
        <v>0</v>
      </c>
      <c r="I31" s="118">
        <f t="shared" si="3"/>
        <v>15000</v>
      </c>
      <c r="J31" s="119">
        <f t="shared" si="3"/>
        <v>476000</v>
      </c>
      <c r="K31" s="118">
        <f>SUM(K6:K30)</f>
        <v>203000</v>
      </c>
      <c r="L31" s="119">
        <f t="shared" ref="L31:M31" si="4">SUM(L7:L30)</f>
        <v>102000</v>
      </c>
      <c r="M31" s="118">
        <f t="shared" si="4"/>
        <v>130000</v>
      </c>
      <c r="N31" s="119">
        <f>SUM(N6:N30)</f>
        <v>75000</v>
      </c>
      <c r="O31" s="118">
        <f t="shared" ref="O31:S31" si="5">SUM(O7:O30)</f>
        <v>42000</v>
      </c>
      <c r="P31" s="119">
        <f t="shared" si="5"/>
        <v>0</v>
      </c>
      <c r="Q31" s="118">
        <f t="shared" si="5"/>
        <v>38000</v>
      </c>
      <c r="R31" s="119">
        <f t="shared" si="5"/>
        <v>0</v>
      </c>
      <c r="S31" s="118">
        <f t="shared" si="5"/>
        <v>0</v>
      </c>
      <c r="T31" s="260">
        <f>SUM(T6:T30)</f>
        <v>0</v>
      </c>
      <c r="U31" s="228"/>
      <c r="V31" s="245">
        <f t="shared" ref="V31" si="6">SUM(V7:V30)</f>
        <v>0</v>
      </c>
      <c r="W31" s="119">
        <f>SUM(W6:W30)</f>
        <v>0</v>
      </c>
    </row>
    <row r="32" spans="1:276" ht="18" thickTop="1" x14ac:dyDescent="0.35">
      <c r="A32" s="98"/>
      <c r="B32" s="98"/>
      <c r="C32" s="98"/>
      <c r="D32" s="99"/>
      <c r="E32" s="100"/>
      <c r="F32" s="99"/>
      <c r="G32" s="100"/>
      <c r="H32" s="99"/>
      <c r="I32" s="100"/>
      <c r="J32" s="99"/>
      <c r="K32" s="100"/>
      <c r="L32" s="99"/>
      <c r="M32" s="100"/>
      <c r="N32" s="99"/>
      <c r="O32" s="100"/>
      <c r="P32" s="99"/>
      <c r="Q32" s="100"/>
      <c r="R32" s="99"/>
      <c r="S32" s="100"/>
      <c r="T32" s="101"/>
    </row>
    <row r="33" spans="1:23" ht="17.5" x14ac:dyDescent="0.35">
      <c r="A33" s="102"/>
      <c r="B33" s="102"/>
      <c r="C33" s="102"/>
      <c r="D33" s="103"/>
      <c r="E33" s="104"/>
      <c r="F33" s="103"/>
      <c r="G33" s="104"/>
      <c r="H33" s="103"/>
      <c r="I33" s="104"/>
      <c r="J33" s="103"/>
      <c r="K33" s="104"/>
      <c r="L33" s="103"/>
      <c r="M33" s="104"/>
      <c r="N33" s="103"/>
      <c r="O33" s="104"/>
      <c r="P33" s="103"/>
      <c r="Q33" s="104"/>
      <c r="R33" s="103"/>
      <c r="S33" s="104"/>
      <c r="T33" s="105"/>
    </row>
    <row r="34" spans="1:23" ht="17.5" x14ac:dyDescent="0.35">
      <c r="A34" s="102"/>
      <c r="B34" s="102"/>
      <c r="C34" s="102"/>
      <c r="D34" s="103"/>
      <c r="E34" s="104"/>
      <c r="F34" s="103"/>
      <c r="G34" s="104"/>
      <c r="H34" s="103"/>
      <c r="I34" s="104"/>
      <c r="J34" s="103"/>
      <c r="K34" s="104"/>
      <c r="L34" s="103"/>
      <c r="M34" s="104"/>
      <c r="N34" s="103"/>
      <c r="O34" s="104"/>
      <c r="P34" s="103"/>
      <c r="Q34" s="104"/>
      <c r="R34" s="103"/>
      <c r="S34" s="104"/>
      <c r="T34" s="105"/>
    </row>
    <row r="35" spans="1:23" ht="15.5" x14ac:dyDescent="0.35">
      <c r="D35" s="11" t="s">
        <v>16</v>
      </c>
      <c r="E35" s="12"/>
      <c r="F35" s="5"/>
      <c r="G35" s="13"/>
    </row>
    <row r="36" spans="1:23" ht="16" thickBot="1" x14ac:dyDescent="0.4">
      <c r="D36" s="6" t="s">
        <v>15</v>
      </c>
      <c r="E36" s="14"/>
      <c r="F36" s="14" t="s">
        <v>13</v>
      </c>
      <c r="G36" s="48" t="s">
        <v>14</v>
      </c>
      <c r="I36" s="147" t="s">
        <v>155</v>
      </c>
      <c r="O36" s="152" t="s">
        <v>156</v>
      </c>
      <c r="P36" s="152"/>
      <c r="Q36" s="152"/>
      <c r="R36" s="152"/>
      <c r="S36" s="152"/>
      <c r="T36" s="152"/>
      <c r="U36" s="151"/>
      <c r="V36" s="150"/>
      <c r="W36" s="139"/>
    </row>
    <row r="37" spans="1:23" ht="16" thickBot="1" x14ac:dyDescent="0.4">
      <c r="D37" s="16" t="s">
        <v>4</v>
      </c>
      <c r="E37" s="3"/>
      <c r="F37" s="47">
        <f>SUM(E31)</f>
        <v>357000</v>
      </c>
      <c r="G37" s="50">
        <f>F31</f>
        <v>312000</v>
      </c>
      <c r="O37" s="152" t="s">
        <v>157</v>
      </c>
      <c r="P37" s="152"/>
      <c r="Q37" s="152"/>
      <c r="R37" s="152"/>
      <c r="S37" s="152"/>
      <c r="T37" s="152"/>
      <c r="U37" s="152"/>
      <c r="V37" s="150"/>
      <c r="W37" s="139"/>
    </row>
    <row r="38" spans="1:23" ht="15.5" x14ac:dyDescent="0.35">
      <c r="D38" s="17" t="s">
        <v>5</v>
      </c>
      <c r="E38" s="10"/>
      <c r="F38" s="41">
        <f>G31</f>
        <v>180000</v>
      </c>
      <c r="G38" s="49">
        <f>H31</f>
        <v>0</v>
      </c>
      <c r="O38" s="153"/>
      <c r="P38" s="153"/>
      <c r="Q38" s="153"/>
      <c r="R38" s="153"/>
      <c r="S38" s="153"/>
      <c r="T38" s="153"/>
      <c r="U38" s="153"/>
      <c r="V38" s="153"/>
      <c r="W38" s="55"/>
    </row>
    <row r="39" spans="1:23" ht="16" thickBot="1" x14ac:dyDescent="0.4">
      <c r="D39" s="18" t="s">
        <v>6</v>
      </c>
      <c r="E39" s="4"/>
      <c r="F39" s="40">
        <f>I31</f>
        <v>15000</v>
      </c>
      <c r="G39" s="43">
        <f>J31</f>
        <v>476000</v>
      </c>
      <c r="O39" s="154" t="s">
        <v>158</v>
      </c>
      <c r="P39" s="154"/>
      <c r="Q39" s="154"/>
      <c r="R39" s="154"/>
      <c r="S39" s="154"/>
      <c r="T39" s="154"/>
      <c r="U39" s="154"/>
      <c r="V39" s="154"/>
      <c r="W39" s="78"/>
    </row>
    <row r="40" spans="1:23" ht="15.5" x14ac:dyDescent="0.35">
      <c r="D40" s="17" t="s">
        <v>7</v>
      </c>
      <c r="E40" s="10"/>
      <c r="F40" s="41">
        <f>K31</f>
        <v>203000</v>
      </c>
      <c r="G40" s="42">
        <f>L31</f>
        <v>102000</v>
      </c>
    </row>
    <row r="41" spans="1:23" ht="15.5" x14ac:dyDescent="0.35">
      <c r="D41" s="18" t="s">
        <v>8</v>
      </c>
      <c r="E41" s="4"/>
      <c r="F41" s="40">
        <f>M31</f>
        <v>130000</v>
      </c>
      <c r="G41" s="43">
        <f>N31</f>
        <v>75000</v>
      </c>
      <c r="O41" s="148" t="s">
        <v>160</v>
      </c>
      <c r="P41" s="149"/>
      <c r="Q41" s="149"/>
      <c r="R41" s="149"/>
      <c r="S41" s="149"/>
      <c r="T41" s="149"/>
      <c r="U41" s="149"/>
    </row>
    <row r="42" spans="1:23" ht="15.5" x14ac:dyDescent="0.35">
      <c r="D42" s="17" t="s">
        <v>9</v>
      </c>
      <c r="E42" s="10"/>
      <c r="F42" s="41">
        <f>O31</f>
        <v>42000</v>
      </c>
      <c r="G42" s="42">
        <f>P31</f>
        <v>0</v>
      </c>
    </row>
    <row r="43" spans="1:23" ht="15.5" x14ac:dyDescent="0.35">
      <c r="D43" s="18" t="s">
        <v>10</v>
      </c>
      <c r="E43" s="4"/>
      <c r="F43" s="40">
        <f>Q31</f>
        <v>38000</v>
      </c>
      <c r="G43" s="43">
        <f>R31</f>
        <v>0</v>
      </c>
    </row>
    <row r="44" spans="1:23" ht="15.5" x14ac:dyDescent="0.35">
      <c r="D44" s="17" t="s">
        <v>21</v>
      </c>
      <c r="E44" s="10"/>
      <c r="F44" s="41">
        <f>S31</f>
        <v>0</v>
      </c>
      <c r="G44" s="42">
        <f>T31</f>
        <v>0</v>
      </c>
    </row>
    <row r="45" spans="1:23" ht="16" thickBot="1" x14ac:dyDescent="0.4">
      <c r="D45" s="19" t="s">
        <v>12</v>
      </c>
      <c r="E45" s="20"/>
      <c r="F45" s="44">
        <f>SUM(V33)</f>
        <v>0</v>
      </c>
      <c r="G45" s="45">
        <f>SUM(W33)</f>
        <v>0</v>
      </c>
    </row>
    <row r="46" spans="1:23" ht="16" thickBot="1" x14ac:dyDescent="0.4">
      <c r="D46" s="21" t="s">
        <v>20</v>
      </c>
      <c r="E46" s="22"/>
      <c r="F46" s="70">
        <f>SUM(F37:F45)</f>
        <v>965000</v>
      </c>
      <c r="G46" s="71">
        <f>SUM(G37:G45)</f>
        <v>965000</v>
      </c>
    </row>
    <row r="47" spans="1:23" ht="13" thickTop="1" x14ac:dyDescent="0.25"/>
    <row r="48" spans="1:23" x14ac:dyDescent="0.25">
      <c r="I48" t="s">
        <v>159</v>
      </c>
    </row>
  </sheetData>
  <mergeCells count="9">
    <mergeCell ref="U4:W4"/>
    <mergeCell ref="Q4:R4"/>
    <mergeCell ref="S4:T4"/>
    <mergeCell ref="E4:F4"/>
    <mergeCell ref="G4:H4"/>
    <mergeCell ref="I4:J4"/>
    <mergeCell ref="K4:L4"/>
    <mergeCell ref="M4:N4"/>
    <mergeCell ref="O4:P4"/>
  </mergeCells>
  <hyperlinks>
    <hyperlink ref="I36" r:id="rId1" xr:uid="{7AE8CA7C-03B2-42CE-AE02-5DBC0FB5B1ED}"/>
    <hyperlink ref="O41" r:id="rId2" xr:uid="{3003BE0D-4B7A-429C-BB1E-A4FCB7D522B0}"/>
  </hyperlinks>
  <pageMargins left="0.7" right="0.7" top="0.75" bottom="0.75" header="0.3" footer="0.3"/>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40370-A285-41E1-8371-2A9F73273E20}">
  <dimension ref="A2:W47"/>
  <sheetViews>
    <sheetView workbookViewId="0">
      <selection activeCell="J15" sqref="J15"/>
    </sheetView>
  </sheetViews>
  <sheetFormatPr defaultRowHeight="12.5" x14ac:dyDescent="0.25"/>
  <cols>
    <col min="1" max="1" width="15.6328125" customWidth="1"/>
    <col min="2" max="2" width="9.26953125" customWidth="1"/>
    <col min="4" max="4" width="10.81640625" customWidth="1"/>
    <col min="5" max="5" width="11.36328125" customWidth="1"/>
    <col min="6" max="6" width="11.7265625" customWidth="1"/>
    <col min="7" max="7" width="11.36328125" customWidth="1"/>
    <col min="8" max="8" width="11.6328125" customWidth="1"/>
    <col min="9" max="9" width="10.6328125" customWidth="1"/>
    <col min="10" max="10" width="10.36328125" customWidth="1"/>
    <col min="11" max="11" width="11.1796875" customWidth="1"/>
    <col min="13" max="13" width="10.36328125" customWidth="1"/>
    <col min="14" max="14" width="9.81640625" customWidth="1"/>
    <col min="15" max="15" width="11.08984375" customWidth="1"/>
  </cols>
  <sheetData>
    <row r="2" spans="1:23" x14ac:dyDescent="0.25">
      <c r="A2" s="77" t="s">
        <v>150</v>
      </c>
    </row>
    <row r="4" spans="1:23" x14ac:dyDescent="0.25">
      <c r="A4" t="s">
        <v>282</v>
      </c>
      <c r="B4" s="77" t="s">
        <v>254</v>
      </c>
      <c r="D4" s="77" t="s">
        <v>255</v>
      </c>
      <c r="F4" s="221" t="s">
        <v>256</v>
      </c>
      <c r="G4" s="77" t="s">
        <v>257</v>
      </c>
      <c r="P4" s="55"/>
      <c r="Q4" s="55"/>
      <c r="R4" s="55"/>
      <c r="S4" s="55"/>
      <c r="T4" s="55"/>
    </row>
    <row r="5" spans="1:23" ht="13" x14ac:dyDescent="0.3">
      <c r="A5" s="222" t="s">
        <v>88</v>
      </c>
      <c r="B5" s="297" t="s">
        <v>258</v>
      </c>
      <c r="C5" s="298"/>
      <c r="D5" s="297" t="s">
        <v>16</v>
      </c>
      <c r="E5" s="298"/>
      <c r="F5" s="297" t="s">
        <v>259</v>
      </c>
      <c r="G5" s="298"/>
      <c r="H5" s="297" t="s">
        <v>260</v>
      </c>
      <c r="I5" s="298"/>
      <c r="J5" s="297" t="s">
        <v>50</v>
      </c>
      <c r="K5" s="298"/>
      <c r="L5" s="297" t="s">
        <v>51</v>
      </c>
      <c r="M5" s="298"/>
      <c r="N5" s="297" t="s">
        <v>11</v>
      </c>
      <c r="O5" s="298"/>
      <c r="P5" s="55"/>
      <c r="Q5" s="55"/>
      <c r="R5" s="55"/>
      <c r="S5" s="55"/>
      <c r="T5" s="55"/>
    </row>
    <row r="6" spans="1:23" ht="13" x14ac:dyDescent="0.3">
      <c r="A6" s="222"/>
      <c r="B6" s="222" t="s">
        <v>13</v>
      </c>
      <c r="C6" s="222" t="s">
        <v>14</v>
      </c>
      <c r="D6" s="222" t="s">
        <v>13</v>
      </c>
      <c r="E6" s="222" t="s">
        <v>14</v>
      </c>
      <c r="F6" s="222" t="s">
        <v>13</v>
      </c>
      <c r="G6" s="222" t="s">
        <v>14</v>
      </c>
      <c r="H6" s="222" t="s">
        <v>13</v>
      </c>
      <c r="I6" s="222" t="s">
        <v>14</v>
      </c>
      <c r="J6" s="222" t="s">
        <v>17</v>
      </c>
      <c r="K6" s="222" t="s">
        <v>18</v>
      </c>
      <c r="L6" s="222" t="s">
        <v>230</v>
      </c>
      <c r="M6" s="222" t="s">
        <v>19</v>
      </c>
      <c r="N6" s="222" t="s">
        <v>13</v>
      </c>
      <c r="O6" s="222" t="s">
        <v>14</v>
      </c>
      <c r="P6" s="55"/>
      <c r="Q6" s="55"/>
      <c r="R6" s="55"/>
      <c r="S6" s="55"/>
      <c r="T6" s="55"/>
    </row>
    <row r="7" spans="1:23" x14ac:dyDescent="0.25">
      <c r="A7" s="224" t="s">
        <v>4</v>
      </c>
      <c r="B7" s="224">
        <v>829000</v>
      </c>
      <c r="C7" s="224"/>
      <c r="D7" s="231">
        <v>357000</v>
      </c>
      <c r="E7" s="231">
        <v>312000</v>
      </c>
      <c r="F7" s="231">
        <f>B7+D7</f>
        <v>1186000</v>
      </c>
      <c r="G7" s="231">
        <f>C7+E7</f>
        <v>312000</v>
      </c>
      <c r="H7" s="231">
        <f>F7-G7</f>
        <v>874000</v>
      </c>
      <c r="I7" s="231"/>
      <c r="J7" s="231">
        <f>H7</f>
        <v>874000</v>
      </c>
      <c r="K7" s="231"/>
      <c r="L7" s="231"/>
      <c r="M7" s="231"/>
      <c r="N7" s="231"/>
      <c r="O7" s="231"/>
      <c r="P7" s="55"/>
      <c r="Q7" s="55"/>
      <c r="R7" s="270"/>
      <c r="S7" s="55"/>
      <c r="T7" s="55"/>
    </row>
    <row r="8" spans="1:23" x14ac:dyDescent="0.25">
      <c r="A8" s="224" t="s">
        <v>5</v>
      </c>
      <c r="B8" s="224">
        <v>200000</v>
      </c>
      <c r="C8" s="224"/>
      <c r="D8" s="231">
        <v>180000</v>
      </c>
      <c r="E8" s="231"/>
      <c r="F8" s="231">
        <f t="shared" ref="F8:F15" si="0">B8+D8</f>
        <v>380000</v>
      </c>
      <c r="G8" s="231">
        <f t="shared" ref="G8:G15" si="1">C8+E8</f>
        <v>0</v>
      </c>
      <c r="H8" s="231">
        <f t="shared" ref="H8:H15" si="2">F8-G8</f>
        <v>380000</v>
      </c>
      <c r="I8" s="231"/>
      <c r="J8" s="231"/>
      <c r="K8" s="231"/>
      <c r="L8" s="231">
        <f>H8-J15</f>
        <v>240000</v>
      </c>
      <c r="M8" s="231"/>
      <c r="N8" s="231"/>
      <c r="O8" s="231"/>
      <c r="P8" s="55"/>
      <c r="Q8" s="55"/>
      <c r="R8" s="55"/>
      <c r="S8" s="55"/>
      <c r="T8" s="55"/>
      <c r="U8" s="55"/>
      <c r="V8" s="55"/>
      <c r="W8" s="55"/>
    </row>
    <row r="9" spans="1:23" x14ac:dyDescent="0.25">
      <c r="A9" s="224" t="s">
        <v>6</v>
      </c>
      <c r="B9" s="224"/>
      <c r="C9" s="224"/>
      <c r="D9" s="231">
        <v>15000</v>
      </c>
      <c r="E9" s="231">
        <v>476000</v>
      </c>
      <c r="F9" s="231">
        <f t="shared" si="0"/>
        <v>15000</v>
      </c>
      <c r="G9" s="231">
        <f t="shared" si="1"/>
        <v>476000</v>
      </c>
      <c r="H9" s="231"/>
      <c r="I9" s="231">
        <f t="shared" ref="I9:I15" si="3">G9-F9</f>
        <v>461000</v>
      </c>
      <c r="J9" s="231"/>
      <c r="K9" s="231"/>
      <c r="L9" s="231"/>
      <c r="M9" s="231">
        <f>I9</f>
        <v>461000</v>
      </c>
      <c r="N9" s="231"/>
      <c r="O9" s="231"/>
      <c r="P9" s="55"/>
      <c r="Q9" s="55"/>
      <c r="R9" s="55"/>
      <c r="S9" s="55"/>
      <c r="T9" s="55"/>
      <c r="U9" s="55"/>
      <c r="V9" s="55"/>
      <c r="W9" s="55"/>
    </row>
    <row r="10" spans="1:23" x14ac:dyDescent="0.25">
      <c r="A10" s="224" t="s">
        <v>7</v>
      </c>
      <c r="B10" s="224">
        <v>42000</v>
      </c>
      <c r="C10" s="224"/>
      <c r="D10" s="231">
        <v>203000</v>
      </c>
      <c r="E10" s="231">
        <v>102000</v>
      </c>
      <c r="F10" s="231">
        <f t="shared" si="0"/>
        <v>245000</v>
      </c>
      <c r="G10" s="231">
        <f t="shared" si="1"/>
        <v>102000</v>
      </c>
      <c r="H10" s="231">
        <f t="shared" si="2"/>
        <v>143000</v>
      </c>
      <c r="I10" s="231"/>
      <c r="J10" s="231">
        <f>H10</f>
        <v>143000</v>
      </c>
      <c r="K10" s="231"/>
      <c r="L10" s="231"/>
      <c r="M10" s="231"/>
      <c r="N10" s="231"/>
      <c r="O10" s="231"/>
      <c r="P10" s="55"/>
      <c r="Q10" s="55"/>
      <c r="R10" s="55"/>
      <c r="S10" s="55"/>
      <c r="T10" s="55"/>
    </row>
    <row r="11" spans="1:23" x14ac:dyDescent="0.25">
      <c r="A11" s="224" t="s">
        <v>8</v>
      </c>
      <c r="B11" s="224"/>
      <c r="C11" s="224">
        <v>130000</v>
      </c>
      <c r="D11" s="231">
        <v>130000</v>
      </c>
      <c r="E11" s="231">
        <v>75000</v>
      </c>
      <c r="F11" s="231">
        <f t="shared" si="0"/>
        <v>130000</v>
      </c>
      <c r="G11" s="231">
        <f t="shared" si="1"/>
        <v>205000</v>
      </c>
      <c r="H11" s="231"/>
      <c r="I11" s="231">
        <f t="shared" si="3"/>
        <v>75000</v>
      </c>
      <c r="J11" s="231"/>
      <c r="K11" s="231">
        <f>I11</f>
        <v>75000</v>
      </c>
      <c r="L11" s="231"/>
      <c r="M11" s="231"/>
      <c r="N11" s="231"/>
      <c r="O11" s="231"/>
      <c r="P11" s="55"/>
      <c r="Q11" s="55"/>
      <c r="R11" s="55"/>
      <c r="S11" s="55"/>
      <c r="T11" s="55"/>
    </row>
    <row r="12" spans="1:23" x14ac:dyDescent="0.25">
      <c r="A12" s="224" t="s">
        <v>52</v>
      </c>
      <c r="B12" s="224"/>
      <c r="C12" s="224"/>
      <c r="D12" s="231">
        <v>42000</v>
      </c>
      <c r="E12" s="231"/>
      <c r="F12" s="231">
        <f t="shared" si="0"/>
        <v>42000</v>
      </c>
      <c r="G12" s="231">
        <f t="shared" si="1"/>
        <v>0</v>
      </c>
      <c r="H12" s="231">
        <f t="shared" si="2"/>
        <v>42000</v>
      </c>
      <c r="I12" s="231"/>
      <c r="J12" s="231"/>
      <c r="K12" s="231"/>
      <c r="L12" s="231">
        <f>H12</f>
        <v>42000</v>
      </c>
      <c r="M12" s="231"/>
      <c r="N12" s="231"/>
      <c r="O12" s="231"/>
      <c r="P12" s="55"/>
      <c r="Q12" s="55"/>
      <c r="R12" s="55"/>
      <c r="S12" s="55"/>
      <c r="T12" s="55"/>
    </row>
    <row r="13" spans="1:23" x14ac:dyDescent="0.25">
      <c r="A13" s="224" t="s">
        <v>265</v>
      </c>
      <c r="B13" s="224"/>
      <c r="C13" s="224"/>
      <c r="D13" s="231">
        <v>38000</v>
      </c>
      <c r="E13" s="231"/>
      <c r="F13" s="231">
        <f t="shared" si="0"/>
        <v>38000</v>
      </c>
      <c r="G13" s="231">
        <f t="shared" si="1"/>
        <v>0</v>
      </c>
      <c r="H13" s="231">
        <f t="shared" si="2"/>
        <v>38000</v>
      </c>
      <c r="I13" s="231"/>
      <c r="J13" s="231"/>
      <c r="K13" s="231"/>
      <c r="L13" s="231">
        <f>H13</f>
        <v>38000</v>
      </c>
      <c r="M13" s="231"/>
      <c r="N13" s="231"/>
      <c r="O13" s="231"/>
      <c r="P13" s="55"/>
      <c r="Q13" s="55"/>
      <c r="R13" s="55"/>
      <c r="S13" s="55"/>
      <c r="T13" s="55"/>
    </row>
    <row r="14" spans="1:23" x14ac:dyDescent="0.25">
      <c r="A14" s="225" t="s">
        <v>11</v>
      </c>
      <c r="B14" s="225"/>
      <c r="C14" s="225">
        <v>941000</v>
      </c>
      <c r="D14" s="232"/>
      <c r="E14" s="232"/>
      <c r="F14" s="231">
        <f t="shared" si="0"/>
        <v>0</v>
      </c>
      <c r="G14" s="231">
        <f t="shared" si="1"/>
        <v>941000</v>
      </c>
      <c r="H14" s="231"/>
      <c r="I14" s="231">
        <f t="shared" si="3"/>
        <v>941000</v>
      </c>
      <c r="J14" s="232"/>
      <c r="K14" s="232"/>
      <c r="L14" s="232"/>
      <c r="M14" s="232"/>
      <c r="N14" s="232"/>
      <c r="O14" s="232">
        <f>I14</f>
        <v>941000</v>
      </c>
      <c r="P14" s="55"/>
      <c r="Q14" s="55"/>
      <c r="R14" s="55"/>
      <c r="S14" s="55"/>
      <c r="T14" s="55"/>
    </row>
    <row r="15" spans="1:23" ht="13" thickBot="1" x14ac:dyDescent="0.3">
      <c r="A15" s="226" t="s">
        <v>266</v>
      </c>
      <c r="B15" s="226"/>
      <c r="C15" s="226"/>
      <c r="D15" s="233"/>
      <c r="E15" s="233"/>
      <c r="F15" s="233">
        <f t="shared" si="0"/>
        <v>0</v>
      </c>
      <c r="G15" s="233">
        <f t="shared" si="1"/>
        <v>0</v>
      </c>
      <c r="H15" s="233">
        <f t="shared" si="2"/>
        <v>0</v>
      </c>
      <c r="I15" s="233">
        <f t="shared" si="3"/>
        <v>0</v>
      </c>
      <c r="J15" s="233">
        <v>140000</v>
      </c>
      <c r="K15" s="233"/>
      <c r="L15" s="233"/>
      <c r="M15" s="233"/>
      <c r="N15" s="233"/>
      <c r="O15" s="233"/>
      <c r="P15" s="55"/>
      <c r="Q15" s="55"/>
      <c r="R15" s="55"/>
      <c r="S15" s="55"/>
      <c r="T15" s="55"/>
    </row>
    <row r="16" spans="1:23" x14ac:dyDescent="0.25">
      <c r="A16" s="227" t="s">
        <v>20</v>
      </c>
      <c r="B16" s="57">
        <f>SUM(B7:B15)</f>
        <v>1071000</v>
      </c>
      <c r="C16" s="57">
        <f>SUM(C7:C15)</f>
        <v>1071000</v>
      </c>
      <c r="D16" s="234">
        <f>SUM(D7:D15)</f>
        <v>965000</v>
      </c>
      <c r="E16" s="234">
        <f t="shared" ref="E16:O16" si="4">SUM(E7:E15)</f>
        <v>965000</v>
      </c>
      <c r="F16" s="234">
        <f t="shared" si="4"/>
        <v>2036000</v>
      </c>
      <c r="G16" s="234">
        <f t="shared" si="4"/>
        <v>2036000</v>
      </c>
      <c r="H16" s="234">
        <f t="shared" si="4"/>
        <v>1477000</v>
      </c>
      <c r="I16" s="234">
        <f t="shared" si="4"/>
        <v>1477000</v>
      </c>
      <c r="J16" s="234">
        <f t="shared" si="4"/>
        <v>1157000</v>
      </c>
      <c r="K16" s="234">
        <f t="shared" si="4"/>
        <v>75000</v>
      </c>
      <c r="L16" s="234">
        <f t="shared" si="4"/>
        <v>320000</v>
      </c>
      <c r="M16" s="234">
        <f t="shared" si="4"/>
        <v>461000</v>
      </c>
      <c r="N16" s="234">
        <f t="shared" si="4"/>
        <v>0</v>
      </c>
      <c r="O16" s="234">
        <f t="shared" si="4"/>
        <v>941000</v>
      </c>
      <c r="P16" s="55"/>
      <c r="Q16" s="55"/>
      <c r="R16" s="55"/>
      <c r="S16" s="55"/>
      <c r="T16" s="55"/>
    </row>
    <row r="17" spans="1:20" x14ac:dyDescent="0.25">
      <c r="A17" s="224" t="s">
        <v>267</v>
      </c>
      <c r="B17" s="224"/>
      <c r="C17" s="224"/>
      <c r="D17" s="231"/>
      <c r="E17" s="231"/>
      <c r="F17" s="231"/>
      <c r="G17" s="231"/>
      <c r="H17" s="231"/>
      <c r="I17" s="231"/>
      <c r="J17" s="231"/>
      <c r="K17" s="231"/>
      <c r="L17" s="231">
        <f>M16-L16</f>
        <v>141000</v>
      </c>
      <c r="M17" s="231"/>
      <c r="N17" s="231"/>
      <c r="O17" s="231">
        <f>L17</f>
        <v>141000</v>
      </c>
      <c r="P17" s="55"/>
      <c r="Q17" s="55"/>
      <c r="R17" s="55"/>
      <c r="S17" s="55"/>
      <c r="T17" s="55"/>
    </row>
    <row r="18" spans="1:20" ht="13" thickBot="1" x14ac:dyDescent="0.3">
      <c r="A18" s="226" t="s">
        <v>268</v>
      </c>
      <c r="B18" s="226"/>
      <c r="C18" s="226"/>
      <c r="D18" s="233"/>
      <c r="E18" s="233"/>
      <c r="F18" s="233"/>
      <c r="G18" s="233"/>
      <c r="H18" s="233"/>
      <c r="I18" s="233"/>
      <c r="J18" s="233"/>
      <c r="K18" s="233">
        <f>N18</f>
        <v>1082000</v>
      </c>
      <c r="L18" s="233"/>
      <c r="M18" s="233"/>
      <c r="N18" s="233">
        <f>O16+O17</f>
        <v>1082000</v>
      </c>
      <c r="O18" s="233"/>
      <c r="P18" s="55"/>
      <c r="Q18" s="55"/>
      <c r="R18" s="55"/>
      <c r="S18" s="55"/>
      <c r="T18" s="55"/>
    </row>
    <row r="19" spans="1:20" ht="13" thickBot="1" x14ac:dyDescent="0.3">
      <c r="A19" s="227" t="s">
        <v>20</v>
      </c>
      <c r="B19" s="228">
        <f>SUM(B16:B18)</f>
        <v>1071000</v>
      </c>
      <c r="C19" s="228">
        <f>SUM(C16:C18)</f>
        <v>1071000</v>
      </c>
      <c r="D19" s="235">
        <f>SUM(D16:D18)</f>
        <v>965000</v>
      </c>
      <c r="E19" s="235">
        <f t="shared" ref="E19:O19" si="5">SUM(E16:E18)</f>
        <v>965000</v>
      </c>
      <c r="F19" s="235">
        <f t="shared" si="5"/>
        <v>2036000</v>
      </c>
      <c r="G19" s="235">
        <f t="shared" si="5"/>
        <v>2036000</v>
      </c>
      <c r="H19" s="235">
        <f t="shared" si="5"/>
        <v>1477000</v>
      </c>
      <c r="I19" s="235">
        <f t="shared" si="5"/>
        <v>1477000</v>
      </c>
      <c r="J19" s="235">
        <f t="shared" si="5"/>
        <v>1157000</v>
      </c>
      <c r="K19" s="235">
        <f t="shared" si="5"/>
        <v>1157000</v>
      </c>
      <c r="L19" s="235">
        <f t="shared" si="5"/>
        <v>461000</v>
      </c>
      <c r="M19" s="235">
        <f t="shared" si="5"/>
        <v>461000</v>
      </c>
      <c r="N19" s="235">
        <f t="shared" si="5"/>
        <v>1082000</v>
      </c>
      <c r="O19" s="235">
        <f t="shared" si="5"/>
        <v>1082000</v>
      </c>
      <c r="P19" s="55"/>
      <c r="Q19" s="55"/>
      <c r="R19" s="55"/>
      <c r="S19" s="55"/>
      <c r="T19" s="55"/>
    </row>
    <row r="20" spans="1:20" ht="13" thickTop="1" x14ac:dyDescent="0.25">
      <c r="M20" s="180"/>
      <c r="N20" s="55"/>
      <c r="O20" s="55"/>
      <c r="P20" s="55"/>
      <c r="Q20" s="55"/>
      <c r="R20" s="55"/>
      <c r="S20" s="55"/>
      <c r="T20" s="55"/>
    </row>
    <row r="21" spans="1:20" x14ac:dyDescent="0.25">
      <c r="M21" s="55"/>
      <c r="N21" s="55"/>
      <c r="O21" s="55"/>
      <c r="P21" s="55"/>
      <c r="Q21" s="55"/>
      <c r="R21" s="55"/>
      <c r="S21" s="55"/>
      <c r="T21" s="55"/>
    </row>
    <row r="22" spans="1:20" ht="13" x14ac:dyDescent="0.3">
      <c r="A22" s="85" t="s">
        <v>152</v>
      </c>
      <c r="B22" s="78"/>
      <c r="C22" s="78"/>
      <c r="D22" s="78"/>
      <c r="E22" s="78"/>
      <c r="F22" s="78"/>
      <c r="G22" s="78"/>
      <c r="M22" s="180"/>
      <c r="N22" s="55"/>
      <c r="O22" s="55"/>
      <c r="P22" s="55"/>
      <c r="Q22" s="55"/>
      <c r="R22" s="55"/>
      <c r="S22" s="55"/>
      <c r="T22" s="55"/>
    </row>
    <row r="23" spans="1:20" x14ac:dyDescent="0.25">
      <c r="M23" s="180"/>
      <c r="N23" s="55"/>
      <c r="O23" s="55"/>
      <c r="P23" s="55"/>
      <c r="Q23" s="55"/>
      <c r="R23" s="55"/>
      <c r="S23" s="55"/>
      <c r="T23" s="55"/>
    </row>
    <row r="24" spans="1:20" ht="13" x14ac:dyDescent="0.3">
      <c r="A24" s="82" t="s">
        <v>90</v>
      </c>
      <c r="B24" s="78"/>
      <c r="M24" s="55"/>
      <c r="N24" s="55"/>
      <c r="O24" s="55"/>
      <c r="P24" s="55"/>
      <c r="Q24" s="55"/>
      <c r="R24" s="55"/>
      <c r="S24" s="55"/>
      <c r="T24" s="55"/>
    </row>
    <row r="25" spans="1:20" ht="13" x14ac:dyDescent="0.3">
      <c r="A25" s="78" t="s">
        <v>153</v>
      </c>
      <c r="B25" s="79">
        <v>380000</v>
      </c>
      <c r="F25" s="84"/>
      <c r="M25" s="213"/>
      <c r="N25" s="55"/>
      <c r="O25" s="55"/>
      <c r="P25" s="55"/>
      <c r="Q25" s="55"/>
      <c r="R25" s="55"/>
      <c r="S25" s="55"/>
      <c r="T25" s="55"/>
    </row>
    <row r="26" spans="1:20" ht="13" thickBot="1" x14ac:dyDescent="0.3">
      <c r="A26" s="80" t="s">
        <v>93</v>
      </c>
      <c r="B26" s="81">
        <v>-140000</v>
      </c>
      <c r="C26" s="55"/>
      <c r="D26" s="55"/>
      <c r="E26" s="55"/>
      <c r="F26" s="55"/>
      <c r="G26" s="55"/>
      <c r="H26" s="55"/>
      <c r="M26" s="180"/>
      <c r="N26" s="55"/>
      <c r="O26" s="55"/>
      <c r="P26" s="55"/>
      <c r="Q26" s="55"/>
      <c r="R26" s="55"/>
      <c r="S26" s="55"/>
      <c r="T26" s="55"/>
    </row>
    <row r="27" spans="1:20" ht="13" x14ac:dyDescent="0.3">
      <c r="A27" s="82" t="s">
        <v>94</v>
      </c>
      <c r="B27" s="83">
        <f>SUM(B25:B26)</f>
        <v>240000</v>
      </c>
      <c r="C27" s="55"/>
      <c r="D27" s="55"/>
      <c r="E27" s="55"/>
      <c r="F27" s="55"/>
      <c r="G27" s="55"/>
      <c r="H27" s="55"/>
      <c r="M27" s="180"/>
      <c r="N27" s="55"/>
      <c r="O27" s="55"/>
      <c r="P27" s="55"/>
      <c r="Q27" s="55"/>
      <c r="R27" s="55"/>
      <c r="S27" s="55"/>
      <c r="T27" s="55"/>
    </row>
    <row r="28" spans="1:20" x14ac:dyDescent="0.25">
      <c r="A28" s="78" t="s">
        <v>95</v>
      </c>
      <c r="B28" s="78"/>
      <c r="M28" s="55"/>
      <c r="N28" s="55"/>
      <c r="O28" s="55"/>
      <c r="P28" s="55"/>
      <c r="Q28" s="55"/>
      <c r="R28" s="55"/>
      <c r="S28" s="55"/>
      <c r="T28" s="55"/>
    </row>
    <row r="29" spans="1:20" x14ac:dyDescent="0.25">
      <c r="A29" s="78" t="s">
        <v>96</v>
      </c>
      <c r="B29" s="78"/>
      <c r="M29" s="180"/>
      <c r="N29" s="55"/>
      <c r="O29" s="55"/>
      <c r="P29" s="55"/>
      <c r="Q29" s="55"/>
      <c r="R29" s="55"/>
      <c r="S29" s="55"/>
      <c r="T29" s="55"/>
    </row>
    <row r="30" spans="1:20" x14ac:dyDescent="0.25">
      <c r="A30" s="78" t="s">
        <v>97</v>
      </c>
      <c r="B30" s="78"/>
    </row>
    <row r="33" spans="1:7" ht="13" x14ac:dyDescent="0.3">
      <c r="A33" s="87" t="s">
        <v>99</v>
      </c>
      <c r="B33" s="86"/>
      <c r="C33" s="86"/>
    </row>
    <row r="34" spans="1:7" ht="13" x14ac:dyDescent="0.3">
      <c r="A34" s="87" t="s">
        <v>100</v>
      </c>
      <c r="B34" s="86"/>
      <c r="C34" s="86"/>
    </row>
    <row r="36" spans="1:7" ht="13" x14ac:dyDescent="0.3">
      <c r="A36" s="88" t="s">
        <v>101</v>
      </c>
      <c r="B36" s="89"/>
      <c r="C36" s="89"/>
      <c r="D36" s="89"/>
      <c r="E36" s="89"/>
      <c r="F36" s="89"/>
    </row>
    <row r="37" spans="1:7" x14ac:dyDescent="0.25">
      <c r="A37" s="90" t="s">
        <v>102</v>
      </c>
      <c r="B37" s="89"/>
      <c r="C37" s="89"/>
      <c r="D37" s="89"/>
      <c r="E37" s="89"/>
      <c r="F37" s="89"/>
    </row>
    <row r="38" spans="1:7" x14ac:dyDescent="0.25">
      <c r="A38" s="90" t="s">
        <v>103</v>
      </c>
      <c r="B38" s="89"/>
      <c r="C38" s="89"/>
      <c r="D38" s="89"/>
      <c r="E38" s="89"/>
      <c r="F38" s="89"/>
    </row>
    <row r="39" spans="1:7" x14ac:dyDescent="0.25">
      <c r="A39" s="89"/>
      <c r="B39" s="89"/>
      <c r="C39" s="89"/>
      <c r="D39" s="89"/>
      <c r="E39" s="89"/>
      <c r="F39" s="89"/>
    </row>
    <row r="40" spans="1:7" x14ac:dyDescent="0.25">
      <c r="A40" s="90" t="s">
        <v>104</v>
      </c>
      <c r="B40" s="89"/>
      <c r="C40" s="89"/>
      <c r="D40" s="89"/>
      <c r="E40" s="89"/>
      <c r="F40" s="89"/>
    </row>
    <row r="41" spans="1:7" x14ac:dyDescent="0.25">
      <c r="A41" s="90" t="s">
        <v>105</v>
      </c>
      <c r="B41" s="89"/>
      <c r="C41" s="89"/>
      <c r="D41" s="89"/>
      <c r="E41" s="89"/>
      <c r="F41" s="89"/>
    </row>
    <row r="43" spans="1:7" ht="13" x14ac:dyDescent="0.3">
      <c r="A43" s="146" t="s">
        <v>106</v>
      </c>
      <c r="B43" s="141"/>
      <c r="C43" s="141"/>
      <c r="D43" s="141"/>
      <c r="E43" s="141"/>
      <c r="F43" s="141"/>
      <c r="G43" s="141"/>
    </row>
    <row r="44" spans="1:7" x14ac:dyDescent="0.25">
      <c r="A44" s="140" t="s">
        <v>107</v>
      </c>
      <c r="B44" s="141"/>
      <c r="C44" s="141"/>
      <c r="D44" s="141"/>
      <c r="E44" s="141"/>
      <c r="F44" s="141"/>
      <c r="G44" s="141"/>
    </row>
    <row r="45" spans="1:7" x14ac:dyDescent="0.25">
      <c r="A45" s="140" t="s">
        <v>154</v>
      </c>
      <c r="B45" s="141"/>
      <c r="C45" s="141"/>
      <c r="D45" s="141"/>
      <c r="E45" s="141"/>
      <c r="F45" s="141"/>
      <c r="G45" s="141"/>
    </row>
    <row r="46" spans="1:7" x14ac:dyDescent="0.25">
      <c r="A46" s="141"/>
      <c r="B46" s="141"/>
      <c r="C46" s="141"/>
      <c r="D46" s="141"/>
      <c r="E46" s="141"/>
      <c r="F46" s="141"/>
      <c r="G46" s="141"/>
    </row>
    <row r="47" spans="1:7" x14ac:dyDescent="0.25">
      <c r="A47" s="140" t="s">
        <v>109</v>
      </c>
      <c r="B47" s="141"/>
      <c r="C47" s="141"/>
      <c r="D47" s="141"/>
      <c r="E47" s="141"/>
      <c r="F47" s="141"/>
      <c r="G47" s="141"/>
    </row>
  </sheetData>
  <mergeCells count="7">
    <mergeCell ref="L5:M5"/>
    <mergeCell ref="N5:O5"/>
    <mergeCell ref="B5:C5"/>
    <mergeCell ref="D5:E5"/>
    <mergeCell ref="F5:G5"/>
    <mergeCell ref="H5:I5"/>
    <mergeCell ref="J5:K5"/>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3DC7F-F6B1-4BE5-BCC7-7700269BA205}">
  <dimension ref="A2:X42"/>
  <sheetViews>
    <sheetView topLeftCell="A6" workbookViewId="0">
      <selection activeCell="E8" sqref="E8"/>
    </sheetView>
  </sheetViews>
  <sheetFormatPr defaultRowHeight="12.5" x14ac:dyDescent="0.25"/>
  <cols>
    <col min="1" max="1" width="7.6328125" customWidth="1"/>
    <col min="2" max="2" width="24.36328125" customWidth="1"/>
    <col min="3" max="3" width="4.36328125" customWidth="1"/>
    <col min="4" max="4" width="12.1796875" customWidth="1"/>
    <col min="5" max="5" width="10.90625" customWidth="1"/>
    <col min="6" max="6" width="11.6328125" customWidth="1"/>
    <col min="7" max="7" width="10.54296875" customWidth="1"/>
    <col min="11" max="11" width="11.1796875" bestFit="1" customWidth="1"/>
    <col min="14" max="14" width="10.1796875" bestFit="1" customWidth="1"/>
    <col min="20" max="20" width="12.7265625" bestFit="1" customWidth="1"/>
  </cols>
  <sheetData>
    <row r="2" spans="1:24" x14ac:dyDescent="0.25">
      <c r="A2" t="s">
        <v>161</v>
      </c>
    </row>
    <row r="3" spans="1:24" ht="15.5" x14ac:dyDescent="0.35">
      <c r="A3" s="5" t="s">
        <v>0</v>
      </c>
      <c r="B3" s="5" t="s">
        <v>1</v>
      </c>
      <c r="C3" s="5" t="s">
        <v>2</v>
      </c>
      <c r="D3" s="5" t="s">
        <v>3</v>
      </c>
      <c r="E3" s="294" t="s">
        <v>4</v>
      </c>
      <c r="F3" s="295"/>
      <c r="G3" s="294" t="s">
        <v>5</v>
      </c>
      <c r="H3" s="295"/>
      <c r="I3" s="294" t="s">
        <v>6</v>
      </c>
      <c r="J3" s="295"/>
      <c r="K3" s="294" t="s">
        <v>7</v>
      </c>
      <c r="L3" s="295"/>
      <c r="M3" s="294" t="s">
        <v>8</v>
      </c>
      <c r="N3" s="295"/>
      <c r="O3" s="294" t="s">
        <v>9</v>
      </c>
      <c r="P3" s="295"/>
      <c r="Q3" s="294" t="s">
        <v>10</v>
      </c>
      <c r="R3" s="295"/>
      <c r="S3" s="294" t="s">
        <v>11</v>
      </c>
      <c r="T3" s="295"/>
      <c r="U3" s="294" t="s">
        <v>12</v>
      </c>
      <c r="V3" s="296"/>
      <c r="W3" s="295"/>
    </row>
    <row r="4" spans="1:24" ht="15.5" x14ac:dyDescent="0.35">
      <c r="A4" s="7"/>
      <c r="B4" s="7"/>
      <c r="C4" s="7"/>
      <c r="D4" s="7"/>
      <c r="E4" s="8" t="s">
        <v>13</v>
      </c>
      <c r="F4" s="8" t="s">
        <v>14</v>
      </c>
      <c r="G4" s="8" t="s">
        <v>13</v>
      </c>
      <c r="H4" s="8" t="s">
        <v>14</v>
      </c>
      <c r="I4" s="8" t="s">
        <v>13</v>
      </c>
      <c r="J4" s="8" t="s">
        <v>14</v>
      </c>
      <c r="K4" s="8" t="s">
        <v>13</v>
      </c>
      <c r="L4" s="8" t="s">
        <v>14</v>
      </c>
      <c r="M4" s="8" t="s">
        <v>13</v>
      </c>
      <c r="N4" s="8" t="s">
        <v>14</v>
      </c>
      <c r="O4" s="8" t="s">
        <v>13</v>
      </c>
      <c r="P4" s="8" t="s">
        <v>14</v>
      </c>
      <c r="Q4" s="8" t="s">
        <v>13</v>
      </c>
      <c r="R4" s="8" t="s">
        <v>14</v>
      </c>
      <c r="S4" s="8" t="s">
        <v>13</v>
      </c>
      <c r="T4" s="8" t="s">
        <v>14</v>
      </c>
      <c r="U4" s="5" t="s">
        <v>15</v>
      </c>
      <c r="V4" s="8" t="s">
        <v>13</v>
      </c>
      <c r="W4" s="8" t="s">
        <v>14</v>
      </c>
    </row>
    <row r="5" spans="1:24" ht="15.5" x14ac:dyDescent="0.35">
      <c r="A5" s="75"/>
      <c r="B5" s="76"/>
      <c r="C5" s="75"/>
      <c r="D5" s="157"/>
      <c r="E5" s="155"/>
      <c r="F5" s="155"/>
      <c r="G5" s="155"/>
      <c r="H5" s="155"/>
      <c r="I5" s="155"/>
      <c r="J5" s="155"/>
      <c r="K5" s="155"/>
      <c r="L5" s="155"/>
      <c r="M5" s="155"/>
      <c r="N5" s="155"/>
      <c r="O5" s="155"/>
      <c r="P5" s="155"/>
      <c r="Q5" s="155"/>
      <c r="R5" s="155"/>
      <c r="S5" s="155"/>
      <c r="T5" s="155"/>
      <c r="U5" s="156"/>
      <c r="V5" s="155"/>
      <c r="W5" s="155"/>
      <c r="X5" s="27">
        <f>SUM(E5+G5+I5+K5+M5+O5+Q5+S5+V5-F5-H5-J5-L5-N5-P5-R5-T5-W5)</f>
        <v>0</v>
      </c>
    </row>
    <row r="6" spans="1:24" x14ac:dyDescent="0.25">
      <c r="A6" s="1" t="s">
        <v>162</v>
      </c>
      <c r="B6" s="1" t="s">
        <v>163</v>
      </c>
      <c r="C6" s="1">
        <v>1</v>
      </c>
      <c r="D6" s="32">
        <v>75000</v>
      </c>
      <c r="E6" s="28"/>
      <c r="F6" s="28">
        <v>75000</v>
      </c>
      <c r="G6" s="28"/>
      <c r="H6" s="28"/>
      <c r="I6" s="28"/>
      <c r="J6" s="28"/>
      <c r="K6" s="28"/>
      <c r="L6" s="28"/>
      <c r="M6" s="28">
        <v>75000</v>
      </c>
      <c r="N6" s="28"/>
      <c r="O6" s="28"/>
      <c r="P6" s="28"/>
      <c r="Q6" s="28"/>
      <c r="R6" s="28"/>
      <c r="S6" s="28"/>
      <c r="T6" s="28"/>
      <c r="U6" s="28"/>
      <c r="V6" s="28"/>
      <c r="W6" s="28"/>
      <c r="X6" s="27">
        <f>SUM(E6+G6+I6+K6+M6+O6+Q6+S6+V6-F6-H6-J6-L6-N6-P6-R6-T6-W6)</f>
        <v>0</v>
      </c>
    </row>
    <row r="7" spans="1:24" x14ac:dyDescent="0.25">
      <c r="A7" s="9" t="s">
        <v>162</v>
      </c>
      <c r="B7" s="9" t="s">
        <v>164</v>
      </c>
      <c r="C7" s="9">
        <v>2</v>
      </c>
      <c r="D7" s="33">
        <v>8000</v>
      </c>
      <c r="E7" s="29"/>
      <c r="F7" s="29">
        <v>8000</v>
      </c>
      <c r="G7" s="29"/>
      <c r="H7" s="29"/>
      <c r="I7" s="29"/>
      <c r="J7" s="29"/>
      <c r="K7" s="29"/>
      <c r="L7" s="29"/>
      <c r="M7" s="29"/>
      <c r="N7" s="29"/>
      <c r="O7" s="29">
        <v>8000</v>
      </c>
      <c r="P7" s="29"/>
      <c r="Q7" s="29"/>
      <c r="R7" s="29"/>
      <c r="S7" s="29"/>
      <c r="T7" s="29"/>
      <c r="U7" s="29"/>
      <c r="V7" s="29"/>
      <c r="W7" s="29"/>
      <c r="X7" s="27">
        <f t="shared" ref="X7:X27" si="0">SUM(E7+G7+I7+K7+M7+O7+Q7+S7+V7-F7-H7-J7-L7-N7-P7-R7-T7-W7)</f>
        <v>0</v>
      </c>
    </row>
    <row r="8" spans="1:24" x14ac:dyDescent="0.25">
      <c r="A8" s="2" t="s">
        <v>165</v>
      </c>
      <c r="B8" s="1" t="s">
        <v>41</v>
      </c>
      <c r="C8" s="1">
        <v>3</v>
      </c>
      <c r="D8" s="32">
        <v>70000</v>
      </c>
      <c r="E8" s="28">
        <v>70000</v>
      </c>
      <c r="F8" s="28"/>
      <c r="G8" s="28"/>
      <c r="H8" s="28"/>
      <c r="I8" s="28"/>
      <c r="J8" s="28">
        <v>70000</v>
      </c>
      <c r="K8" s="28"/>
      <c r="L8" s="28"/>
      <c r="M8" s="28"/>
      <c r="N8" s="28"/>
      <c r="O8" s="28"/>
      <c r="P8" s="28"/>
      <c r="Q8" s="28"/>
      <c r="R8" s="28"/>
      <c r="S8" s="28"/>
      <c r="T8" s="28"/>
      <c r="U8" s="28"/>
      <c r="V8" s="28"/>
      <c r="W8" s="28"/>
      <c r="X8" s="27">
        <f t="shared" si="0"/>
        <v>0</v>
      </c>
    </row>
    <row r="9" spans="1:24" x14ac:dyDescent="0.25">
      <c r="A9" s="9" t="s">
        <v>166</v>
      </c>
      <c r="B9" s="9" t="s">
        <v>167</v>
      </c>
      <c r="C9" s="9">
        <v>4</v>
      </c>
      <c r="D9" s="33">
        <v>15000</v>
      </c>
      <c r="E9" s="29"/>
      <c r="F9" s="29">
        <v>15000</v>
      </c>
      <c r="G9" s="29"/>
      <c r="H9" s="29"/>
      <c r="I9" s="29"/>
      <c r="J9" s="29"/>
      <c r="K9" s="29"/>
      <c r="L9" s="29"/>
      <c r="M9" s="29"/>
      <c r="N9" s="29"/>
      <c r="O9" s="29">
        <v>15000</v>
      </c>
      <c r="P9" s="29"/>
      <c r="Q9" s="29"/>
      <c r="R9" s="29"/>
      <c r="S9" s="29"/>
      <c r="T9" s="29"/>
      <c r="U9" s="29"/>
      <c r="V9" s="29"/>
      <c r="W9" s="29"/>
      <c r="X9" s="27">
        <f t="shared" si="0"/>
        <v>0</v>
      </c>
    </row>
    <row r="10" spans="1:24" x14ac:dyDescent="0.25">
      <c r="A10" s="1" t="s">
        <v>168</v>
      </c>
      <c r="B10" s="1" t="s">
        <v>61</v>
      </c>
      <c r="C10" s="1">
        <v>5</v>
      </c>
      <c r="D10" s="32">
        <v>92000</v>
      </c>
      <c r="E10" s="28"/>
      <c r="F10" s="28">
        <v>92000</v>
      </c>
      <c r="G10" s="28">
        <v>92000</v>
      </c>
      <c r="H10" s="28"/>
      <c r="I10" s="28"/>
      <c r="J10" s="28"/>
      <c r="K10" s="28"/>
      <c r="L10" s="28"/>
      <c r="M10" s="28"/>
      <c r="N10" s="28"/>
      <c r="O10" s="28"/>
      <c r="P10" s="28"/>
      <c r="Q10" s="28"/>
      <c r="R10" s="28"/>
      <c r="S10" s="28"/>
      <c r="T10" s="28"/>
      <c r="U10" s="28"/>
      <c r="V10" s="28"/>
      <c r="W10" s="28"/>
      <c r="X10" s="27">
        <f t="shared" si="0"/>
        <v>0</v>
      </c>
    </row>
    <row r="11" spans="1:24" x14ac:dyDescent="0.25">
      <c r="A11" s="9" t="s">
        <v>169</v>
      </c>
      <c r="B11" s="9" t="s">
        <v>170</v>
      </c>
      <c r="C11" s="9">
        <v>6</v>
      </c>
      <c r="D11" s="33">
        <v>12000</v>
      </c>
      <c r="E11" s="29"/>
      <c r="F11" s="29">
        <v>12000</v>
      </c>
      <c r="G11" s="29"/>
      <c r="H11" s="29"/>
      <c r="I11" s="29"/>
      <c r="J11" s="29"/>
      <c r="K11" s="29"/>
      <c r="L11" s="29"/>
      <c r="M11" s="29"/>
      <c r="N11" s="29"/>
      <c r="O11" s="29">
        <v>12000</v>
      </c>
      <c r="P11" s="29"/>
      <c r="Q11" s="29"/>
      <c r="R11" s="29"/>
      <c r="S11" s="29"/>
      <c r="T11" s="29"/>
      <c r="U11" s="29"/>
      <c r="V11" s="29"/>
      <c r="W11" s="29"/>
      <c r="X11" s="27">
        <f t="shared" si="0"/>
        <v>0</v>
      </c>
    </row>
    <row r="12" spans="1:24" x14ac:dyDescent="0.25">
      <c r="A12" s="1" t="s">
        <v>171</v>
      </c>
      <c r="B12" s="1" t="s">
        <v>123</v>
      </c>
      <c r="C12" s="1">
        <v>7</v>
      </c>
      <c r="D12" s="32">
        <v>32000</v>
      </c>
      <c r="E12" s="28"/>
      <c r="F12" s="28">
        <v>20000</v>
      </c>
      <c r="G12" s="28"/>
      <c r="H12" s="28"/>
      <c r="I12" s="28"/>
      <c r="J12" s="28">
        <v>12000</v>
      </c>
      <c r="K12" s="28"/>
      <c r="L12" s="28"/>
      <c r="M12" s="28"/>
      <c r="N12" s="28"/>
      <c r="O12" s="28"/>
      <c r="P12" s="28"/>
      <c r="Q12" s="28">
        <v>32000</v>
      </c>
      <c r="R12" s="28"/>
      <c r="S12" s="28"/>
      <c r="T12" s="28"/>
      <c r="U12" s="28"/>
      <c r="V12" s="28"/>
      <c r="W12" s="28"/>
      <c r="X12" s="27">
        <f t="shared" si="0"/>
        <v>0</v>
      </c>
    </row>
    <row r="13" spans="1:24" x14ac:dyDescent="0.25">
      <c r="A13" s="9" t="s">
        <v>173</v>
      </c>
      <c r="B13" s="51" t="s">
        <v>172</v>
      </c>
      <c r="C13" s="9">
        <v>8</v>
      </c>
      <c r="D13" s="33">
        <v>85000</v>
      </c>
      <c r="E13" s="29"/>
      <c r="F13" s="29"/>
      <c r="G13" s="29">
        <v>85000</v>
      </c>
      <c r="H13" s="29"/>
      <c r="I13" s="29"/>
      <c r="J13" s="29"/>
      <c r="K13" s="29"/>
      <c r="L13" s="29"/>
      <c r="M13" s="29"/>
      <c r="N13" s="29">
        <v>85000</v>
      </c>
      <c r="O13" s="29"/>
      <c r="P13" s="29"/>
      <c r="Q13" s="29"/>
      <c r="R13" s="29"/>
      <c r="S13" s="29"/>
      <c r="T13" s="29"/>
      <c r="U13" s="29"/>
      <c r="V13" s="29"/>
      <c r="W13" s="29"/>
      <c r="X13" s="27">
        <f t="shared" si="0"/>
        <v>0</v>
      </c>
    </row>
    <row r="14" spans="1:24" x14ac:dyDescent="0.25">
      <c r="A14" s="177" t="s">
        <v>192</v>
      </c>
      <c r="B14" s="52" t="s">
        <v>174</v>
      </c>
      <c r="C14" s="177" t="s">
        <v>192</v>
      </c>
      <c r="D14" s="32">
        <v>12000</v>
      </c>
      <c r="E14" s="28"/>
      <c r="F14" s="28">
        <v>12000</v>
      </c>
      <c r="G14" s="28">
        <v>5000</v>
      </c>
      <c r="H14" s="28"/>
      <c r="I14" s="28"/>
      <c r="J14" s="28"/>
      <c r="K14" s="28"/>
      <c r="L14" s="28"/>
      <c r="M14" s="28">
        <v>7000</v>
      </c>
      <c r="N14" s="28"/>
      <c r="O14" s="28"/>
      <c r="P14" s="28"/>
      <c r="Q14" s="28"/>
      <c r="R14" s="28"/>
      <c r="S14" s="28"/>
      <c r="T14" s="28"/>
      <c r="U14" s="28"/>
      <c r="V14" s="28"/>
      <c r="W14" s="28"/>
      <c r="X14" s="27">
        <f t="shared" si="0"/>
        <v>0</v>
      </c>
    </row>
    <row r="15" spans="1:24" x14ac:dyDescent="0.25">
      <c r="A15" s="9" t="s">
        <v>175</v>
      </c>
      <c r="B15" s="51" t="s">
        <v>176</v>
      </c>
      <c r="C15" s="9">
        <v>9</v>
      </c>
      <c r="D15" s="33">
        <v>90000</v>
      </c>
      <c r="E15" s="29">
        <v>90000</v>
      </c>
      <c r="F15" s="29"/>
      <c r="G15" s="29"/>
      <c r="H15" s="29"/>
      <c r="I15" s="29"/>
      <c r="J15" s="29"/>
      <c r="K15" s="29"/>
      <c r="L15" s="29">
        <v>90000</v>
      </c>
      <c r="M15" s="29"/>
      <c r="N15" s="29"/>
      <c r="O15" s="29"/>
      <c r="P15" s="29"/>
      <c r="Q15" s="29"/>
      <c r="R15" s="29"/>
      <c r="S15" s="29"/>
      <c r="T15" s="29"/>
      <c r="U15" s="29"/>
      <c r="V15" s="29"/>
      <c r="W15" s="29"/>
      <c r="X15" s="27">
        <f t="shared" si="0"/>
        <v>0</v>
      </c>
    </row>
    <row r="16" spans="1:24" x14ac:dyDescent="0.25">
      <c r="A16" s="1" t="s">
        <v>178</v>
      </c>
      <c r="B16" s="52" t="s">
        <v>179</v>
      </c>
      <c r="C16" s="1">
        <v>10</v>
      </c>
      <c r="D16" s="32">
        <v>82000</v>
      </c>
      <c r="E16" s="28"/>
      <c r="F16" s="28"/>
      <c r="G16" s="28"/>
      <c r="H16" s="28"/>
      <c r="I16" s="28"/>
      <c r="J16" s="28">
        <v>82000</v>
      </c>
      <c r="K16" s="28">
        <v>82000</v>
      </c>
      <c r="L16" s="28"/>
      <c r="M16" s="28"/>
      <c r="N16" s="28"/>
      <c r="O16" s="28"/>
      <c r="P16" s="28"/>
      <c r="Q16" s="28"/>
      <c r="R16" s="28"/>
      <c r="S16" s="28"/>
      <c r="T16" s="28"/>
      <c r="U16" s="28"/>
      <c r="V16" s="28"/>
      <c r="W16" s="28"/>
      <c r="X16" s="27">
        <f t="shared" si="0"/>
        <v>0</v>
      </c>
    </row>
    <row r="17" spans="1:24" x14ac:dyDescent="0.25">
      <c r="A17" s="178" t="s">
        <v>192</v>
      </c>
      <c r="B17" s="51" t="s">
        <v>180</v>
      </c>
      <c r="C17" s="178" t="s">
        <v>192</v>
      </c>
      <c r="D17" s="33">
        <v>8000</v>
      </c>
      <c r="E17" s="29"/>
      <c r="F17" s="29">
        <v>8000</v>
      </c>
      <c r="G17" s="29"/>
      <c r="H17" s="29"/>
      <c r="I17" s="29"/>
      <c r="J17" s="29"/>
      <c r="K17" s="29"/>
      <c r="L17" s="29"/>
      <c r="M17" s="29"/>
      <c r="N17" s="29"/>
      <c r="O17" s="29">
        <v>8000</v>
      </c>
      <c r="P17" s="29"/>
      <c r="Q17" s="29"/>
      <c r="R17" s="29"/>
      <c r="S17" s="29"/>
      <c r="T17" s="29"/>
      <c r="U17" s="29"/>
      <c r="V17" s="29"/>
      <c r="W17" s="29"/>
      <c r="X17" s="27">
        <f t="shared" si="0"/>
        <v>0</v>
      </c>
    </row>
    <row r="18" spans="1:24" x14ac:dyDescent="0.25">
      <c r="A18" s="61" t="s">
        <v>181</v>
      </c>
      <c r="B18" s="62" t="s">
        <v>182</v>
      </c>
      <c r="C18" s="61">
        <v>11</v>
      </c>
      <c r="D18" s="63">
        <v>15000</v>
      </c>
      <c r="E18" s="64"/>
      <c r="F18" s="64">
        <v>15000</v>
      </c>
      <c r="G18" s="64"/>
      <c r="H18" s="64"/>
      <c r="I18" s="64"/>
      <c r="J18" s="64"/>
      <c r="K18" s="64"/>
      <c r="L18" s="64"/>
      <c r="M18" s="64"/>
      <c r="N18" s="64"/>
      <c r="O18" s="64">
        <v>15000</v>
      </c>
      <c r="P18" s="64"/>
      <c r="Q18" s="64"/>
      <c r="R18" s="64"/>
      <c r="S18" s="64"/>
      <c r="T18" s="64"/>
      <c r="U18" s="64"/>
      <c r="V18" s="64"/>
      <c r="W18" s="64"/>
      <c r="X18" s="27">
        <f t="shared" si="0"/>
        <v>0</v>
      </c>
    </row>
    <row r="19" spans="1:24" x14ac:dyDescent="0.25">
      <c r="A19" s="51" t="s">
        <v>183</v>
      </c>
      <c r="B19" s="51" t="s">
        <v>184</v>
      </c>
      <c r="C19" s="9">
        <v>12</v>
      </c>
      <c r="D19" s="33">
        <v>50000</v>
      </c>
      <c r="E19" s="29"/>
      <c r="F19" s="29"/>
      <c r="G19" s="29"/>
      <c r="H19" s="29"/>
      <c r="I19" s="29"/>
      <c r="J19" s="29">
        <v>50000</v>
      </c>
      <c r="K19" s="29">
        <v>50000</v>
      </c>
      <c r="L19" s="29"/>
      <c r="M19" s="29"/>
      <c r="N19" s="29"/>
      <c r="O19" s="29"/>
      <c r="P19" s="29"/>
      <c r="Q19" s="29"/>
      <c r="R19" s="29"/>
      <c r="S19" s="29"/>
      <c r="T19" s="29"/>
      <c r="U19" s="29"/>
      <c r="V19" s="29"/>
      <c r="W19" s="29"/>
      <c r="X19" s="27">
        <f t="shared" si="0"/>
        <v>0</v>
      </c>
    </row>
    <row r="20" spans="1:24" x14ac:dyDescent="0.25">
      <c r="A20" s="62" t="s">
        <v>185</v>
      </c>
      <c r="B20" s="62" t="s">
        <v>186</v>
      </c>
      <c r="C20" s="61">
        <v>13</v>
      </c>
      <c r="D20" s="63">
        <v>82000</v>
      </c>
      <c r="E20" s="64">
        <v>82000</v>
      </c>
      <c r="F20" s="64"/>
      <c r="G20" s="64"/>
      <c r="H20" s="64"/>
      <c r="I20" s="64"/>
      <c r="J20" s="64"/>
      <c r="K20" s="64"/>
      <c r="L20" s="64">
        <v>82000</v>
      </c>
      <c r="M20" s="64"/>
      <c r="N20" s="64"/>
      <c r="O20" s="64"/>
      <c r="P20" s="64"/>
      <c r="Q20" s="64"/>
      <c r="R20" s="64"/>
      <c r="S20" s="64"/>
      <c r="T20" s="64"/>
      <c r="U20" s="64"/>
      <c r="V20" s="64"/>
      <c r="W20" s="64"/>
      <c r="X20" s="27">
        <f t="shared" si="0"/>
        <v>0</v>
      </c>
    </row>
    <row r="21" spans="1:24" x14ac:dyDescent="0.25">
      <c r="A21" s="51" t="s">
        <v>187</v>
      </c>
      <c r="B21" s="51" t="s">
        <v>188</v>
      </c>
      <c r="C21" s="9">
        <v>14</v>
      </c>
      <c r="D21" s="33">
        <v>78000</v>
      </c>
      <c r="E21" s="29"/>
      <c r="F21" s="29">
        <v>78000</v>
      </c>
      <c r="G21" s="29"/>
      <c r="H21" s="29"/>
      <c r="I21" s="29"/>
      <c r="J21" s="29"/>
      <c r="K21" s="29"/>
      <c r="L21" s="29"/>
      <c r="M21" s="29">
        <v>78000</v>
      </c>
      <c r="N21" s="29"/>
      <c r="O21" s="29"/>
      <c r="P21" s="29"/>
      <c r="Q21" s="29"/>
      <c r="R21" s="29"/>
      <c r="S21" s="29"/>
      <c r="T21" s="29"/>
      <c r="U21" s="29"/>
      <c r="V21" s="29"/>
      <c r="W21" s="29"/>
      <c r="X21" s="27">
        <f t="shared" si="0"/>
        <v>0</v>
      </c>
    </row>
    <row r="22" spans="1:24" x14ac:dyDescent="0.25">
      <c r="A22" s="1" t="s">
        <v>189</v>
      </c>
      <c r="B22" s="52" t="s">
        <v>41</v>
      </c>
      <c r="C22" s="1">
        <v>15</v>
      </c>
      <c r="D22" s="32">
        <v>45000</v>
      </c>
      <c r="E22" s="28">
        <v>45000</v>
      </c>
      <c r="F22" s="28"/>
      <c r="G22" s="28"/>
      <c r="H22" s="28"/>
      <c r="I22" s="28"/>
      <c r="J22" s="28">
        <v>45000</v>
      </c>
      <c r="K22" s="28"/>
      <c r="L22" s="28"/>
      <c r="M22" s="28"/>
      <c r="N22" s="28"/>
      <c r="O22" s="28"/>
      <c r="P22" s="28"/>
      <c r="Q22" s="28"/>
      <c r="R22" s="28"/>
      <c r="S22" s="28"/>
      <c r="T22" s="28"/>
      <c r="U22" s="28"/>
      <c r="V22" s="28"/>
      <c r="W22" s="28"/>
      <c r="X22" s="27">
        <f t="shared" si="0"/>
        <v>0</v>
      </c>
    </row>
    <row r="23" spans="1:24" x14ac:dyDescent="0.25">
      <c r="A23" s="23" t="s">
        <v>190</v>
      </c>
      <c r="B23" s="54" t="s">
        <v>191</v>
      </c>
      <c r="C23" s="23">
        <v>16</v>
      </c>
      <c r="D23" s="59">
        <v>60000</v>
      </c>
      <c r="E23" s="60"/>
      <c r="F23" s="60"/>
      <c r="G23" s="60">
        <v>60000</v>
      </c>
      <c r="H23" s="60"/>
      <c r="I23" s="60"/>
      <c r="J23" s="60"/>
      <c r="K23" s="60"/>
      <c r="L23" s="60"/>
      <c r="M23" s="60"/>
      <c r="N23" s="60">
        <v>60000</v>
      </c>
      <c r="O23" s="60"/>
      <c r="P23" s="60"/>
      <c r="Q23" s="60"/>
      <c r="R23" s="60"/>
      <c r="S23" s="60"/>
      <c r="T23" s="60"/>
      <c r="U23" s="60"/>
      <c r="V23" s="60"/>
      <c r="W23" s="60"/>
      <c r="X23" s="27">
        <f t="shared" si="0"/>
        <v>0</v>
      </c>
    </row>
    <row r="24" spans="1:24" x14ac:dyDescent="0.25">
      <c r="A24" s="37" t="s">
        <v>193</v>
      </c>
      <c r="B24" s="53" t="s">
        <v>194</v>
      </c>
      <c r="C24" s="37">
        <v>17</v>
      </c>
      <c r="D24" s="38">
        <v>50000</v>
      </c>
      <c r="E24" s="39">
        <v>40000</v>
      </c>
      <c r="F24" s="39"/>
      <c r="G24" s="39"/>
      <c r="H24" s="39"/>
      <c r="I24" s="39">
        <v>10000</v>
      </c>
      <c r="J24" s="39"/>
      <c r="K24" s="39"/>
      <c r="L24" s="39">
        <v>50000</v>
      </c>
      <c r="M24" s="39"/>
      <c r="N24" s="39"/>
      <c r="O24" s="39"/>
      <c r="P24" s="39"/>
      <c r="Q24" s="39"/>
      <c r="R24" s="39"/>
      <c r="S24" s="39"/>
      <c r="T24" s="39"/>
      <c r="U24" s="39"/>
      <c r="V24" s="39"/>
      <c r="W24" s="39"/>
      <c r="X24" s="27">
        <f t="shared" si="0"/>
        <v>0</v>
      </c>
    </row>
    <row r="25" spans="1:24" x14ac:dyDescent="0.25">
      <c r="A25" s="23" t="s">
        <v>195</v>
      </c>
      <c r="B25" s="54" t="s">
        <v>196</v>
      </c>
      <c r="C25" s="23">
        <v>18</v>
      </c>
      <c r="D25" s="59">
        <v>127000</v>
      </c>
      <c r="E25" s="60"/>
      <c r="F25" s="60"/>
      <c r="G25" s="60"/>
      <c r="H25" s="60"/>
      <c r="I25" s="60"/>
      <c r="J25" s="60">
        <v>127000</v>
      </c>
      <c r="K25" s="60">
        <v>127000</v>
      </c>
      <c r="L25" s="60"/>
      <c r="M25" s="60"/>
      <c r="N25" s="60"/>
      <c r="O25" s="60"/>
      <c r="P25" s="60"/>
      <c r="Q25" s="60"/>
      <c r="R25" s="60"/>
      <c r="S25" s="60"/>
      <c r="T25" s="60"/>
      <c r="U25" s="60"/>
      <c r="V25" s="60"/>
      <c r="W25" s="60"/>
      <c r="X25" s="27">
        <f t="shared" si="0"/>
        <v>0</v>
      </c>
    </row>
    <row r="26" spans="1:24" x14ac:dyDescent="0.25">
      <c r="A26" s="65" t="s">
        <v>197</v>
      </c>
      <c r="B26" s="66" t="s">
        <v>198</v>
      </c>
      <c r="C26" s="65">
        <v>19</v>
      </c>
      <c r="D26" s="175">
        <v>138000</v>
      </c>
      <c r="E26" s="176"/>
      <c r="F26" s="176"/>
      <c r="G26" s="176">
        <v>138000</v>
      </c>
      <c r="H26" s="176"/>
      <c r="I26" s="176"/>
      <c r="J26" s="176"/>
      <c r="K26" s="176"/>
      <c r="L26" s="176"/>
      <c r="M26" s="176"/>
      <c r="N26" s="176">
        <v>138000</v>
      </c>
      <c r="O26" s="176"/>
      <c r="P26" s="176"/>
      <c r="Q26" s="176"/>
      <c r="R26" s="176"/>
      <c r="S26" s="176"/>
      <c r="T26" s="176"/>
      <c r="U26" s="176"/>
      <c r="V26" s="176"/>
      <c r="W26" s="176"/>
      <c r="X26" s="27"/>
    </row>
    <row r="27" spans="1:24" ht="13" thickBot="1" x14ac:dyDescent="0.3">
      <c r="A27" s="23"/>
      <c r="B27" s="54" t="s">
        <v>199</v>
      </c>
      <c r="C27" s="15">
        <v>20</v>
      </c>
      <c r="D27" s="34">
        <v>12000</v>
      </c>
      <c r="E27" s="30"/>
      <c r="F27" s="30">
        <v>12000</v>
      </c>
      <c r="G27" s="30">
        <v>12000</v>
      </c>
      <c r="H27" s="30"/>
      <c r="I27" s="30"/>
      <c r="J27" s="30"/>
      <c r="K27" s="30"/>
      <c r="L27" s="30"/>
      <c r="M27" s="30"/>
      <c r="N27" s="30"/>
      <c r="O27" s="30"/>
      <c r="P27" s="30"/>
      <c r="Q27" s="30"/>
      <c r="R27" s="30"/>
      <c r="S27" s="30"/>
      <c r="T27" s="30"/>
      <c r="U27" s="30"/>
      <c r="V27" s="30"/>
      <c r="W27" s="30"/>
      <c r="X27" s="27">
        <f t="shared" si="0"/>
        <v>0</v>
      </c>
    </row>
    <row r="28" spans="1:24" ht="13.5" thickBot="1" x14ac:dyDescent="0.35">
      <c r="A28" s="24"/>
      <c r="B28" s="25" t="s">
        <v>20</v>
      </c>
      <c r="C28" s="26"/>
      <c r="D28" s="31">
        <f>SUM(D5:D27)</f>
        <v>1238000</v>
      </c>
      <c r="E28" s="31">
        <f>SUM(E5:E27)</f>
        <v>327000</v>
      </c>
      <c r="F28" s="31">
        <f t="shared" ref="F28:W28" si="1">SUM(F5:F27)</f>
        <v>347000</v>
      </c>
      <c r="G28" s="31">
        <f t="shared" si="1"/>
        <v>392000</v>
      </c>
      <c r="H28" s="31">
        <f t="shared" si="1"/>
        <v>0</v>
      </c>
      <c r="I28" s="31">
        <f t="shared" si="1"/>
        <v>10000</v>
      </c>
      <c r="J28" s="31">
        <f t="shared" si="1"/>
        <v>386000</v>
      </c>
      <c r="K28" s="31">
        <f t="shared" si="1"/>
        <v>259000</v>
      </c>
      <c r="L28" s="31">
        <f t="shared" si="1"/>
        <v>222000</v>
      </c>
      <c r="M28" s="31">
        <f t="shared" si="1"/>
        <v>160000</v>
      </c>
      <c r="N28" s="31">
        <f t="shared" si="1"/>
        <v>283000</v>
      </c>
      <c r="O28" s="31">
        <f t="shared" si="1"/>
        <v>58000</v>
      </c>
      <c r="P28" s="31">
        <f t="shared" si="1"/>
        <v>0</v>
      </c>
      <c r="Q28" s="31">
        <f t="shared" si="1"/>
        <v>32000</v>
      </c>
      <c r="R28" s="31">
        <f t="shared" si="1"/>
        <v>0</v>
      </c>
      <c r="S28" s="31">
        <f t="shared" si="1"/>
        <v>0</v>
      </c>
      <c r="T28" s="31">
        <f t="shared" si="1"/>
        <v>0</v>
      </c>
      <c r="U28" s="31">
        <f t="shared" si="1"/>
        <v>0</v>
      </c>
      <c r="V28" s="31">
        <f t="shared" si="1"/>
        <v>0</v>
      </c>
      <c r="W28" s="31">
        <f t="shared" si="1"/>
        <v>0</v>
      </c>
    </row>
    <row r="29" spans="1:24" ht="13" thickTop="1" x14ac:dyDescent="0.25"/>
    <row r="30" spans="1:24" ht="15.5" x14ac:dyDescent="0.35">
      <c r="D30" s="11" t="s">
        <v>16</v>
      </c>
      <c r="E30" s="12"/>
      <c r="F30" s="5"/>
      <c r="G30" s="13"/>
    </row>
    <row r="31" spans="1:24" ht="15.5" x14ac:dyDescent="0.35">
      <c r="D31" s="6" t="s">
        <v>15</v>
      </c>
      <c r="E31" s="14"/>
      <c r="F31" s="14" t="s">
        <v>13</v>
      </c>
      <c r="G31" s="48" t="s">
        <v>14</v>
      </c>
      <c r="H31" s="134"/>
      <c r="I31" s="181" t="s">
        <v>200</v>
      </c>
      <c r="J31" s="182"/>
      <c r="K31" s="182"/>
      <c r="L31" s="182"/>
      <c r="M31" s="182"/>
      <c r="N31" s="182"/>
      <c r="O31" s="179"/>
      <c r="P31" s="179"/>
      <c r="Q31" s="179"/>
      <c r="R31" s="55"/>
      <c r="S31" s="55"/>
      <c r="T31" s="55"/>
      <c r="U31" s="55"/>
      <c r="V31" s="55"/>
      <c r="W31" s="55"/>
    </row>
    <row r="32" spans="1:24" ht="14" x14ac:dyDescent="0.3">
      <c r="D32" s="158" t="s">
        <v>4</v>
      </c>
      <c r="E32" s="159"/>
      <c r="F32" s="160">
        <f>SUM(E28)</f>
        <v>327000</v>
      </c>
      <c r="G32" s="161">
        <f>SUM(F28)</f>
        <v>347000</v>
      </c>
      <c r="H32" s="135"/>
      <c r="I32" s="179"/>
      <c r="J32" s="179"/>
      <c r="K32" s="179"/>
      <c r="L32" s="179"/>
      <c r="M32" s="179"/>
      <c r="N32" s="179"/>
      <c r="O32" s="179"/>
      <c r="P32" s="179"/>
      <c r="Q32" s="179"/>
      <c r="R32" s="55"/>
      <c r="S32" s="55"/>
      <c r="T32" s="55"/>
      <c r="U32" s="55"/>
      <c r="V32" s="55"/>
      <c r="W32" s="55"/>
    </row>
    <row r="33" spans="4:23" ht="13" x14ac:dyDescent="0.3">
      <c r="D33" s="162" t="s">
        <v>5</v>
      </c>
      <c r="E33" s="163"/>
      <c r="F33" s="164">
        <f>SUM(G28)</f>
        <v>392000</v>
      </c>
      <c r="G33" s="165">
        <f>SUM(H28)</f>
        <v>0</v>
      </c>
      <c r="I33" s="55"/>
      <c r="J33" s="55"/>
      <c r="K33" s="55"/>
      <c r="L33" s="55"/>
      <c r="M33" s="55"/>
      <c r="N33" s="55"/>
      <c r="O33" s="55"/>
      <c r="P33" s="55"/>
      <c r="Q33" s="55"/>
      <c r="R33" s="55"/>
      <c r="S33" s="55"/>
      <c r="T33" s="55"/>
      <c r="U33" s="55"/>
      <c r="V33" s="55"/>
      <c r="W33" s="55"/>
    </row>
    <row r="34" spans="4:23" ht="13" x14ac:dyDescent="0.3">
      <c r="D34" s="166" t="s">
        <v>6</v>
      </c>
      <c r="E34" s="167"/>
      <c r="F34" s="168">
        <f>SUM(I28)</f>
        <v>10000</v>
      </c>
      <c r="G34" s="169">
        <f>SUM(J28)</f>
        <v>386000</v>
      </c>
      <c r="I34" s="180"/>
      <c r="J34" s="180"/>
      <c r="K34" s="55"/>
      <c r="L34" s="55"/>
      <c r="M34" s="55"/>
      <c r="N34" s="55"/>
      <c r="O34" s="55"/>
      <c r="P34" s="55"/>
      <c r="Q34" s="55"/>
      <c r="R34" s="55"/>
      <c r="S34" s="55"/>
      <c r="T34" s="55"/>
      <c r="U34" s="55"/>
      <c r="V34" s="55"/>
      <c r="W34" s="55"/>
    </row>
    <row r="35" spans="4:23" ht="13" x14ac:dyDescent="0.3">
      <c r="D35" s="162" t="s">
        <v>7</v>
      </c>
      <c r="E35" s="163"/>
      <c r="F35" s="164">
        <f>SUM(K28)</f>
        <v>259000</v>
      </c>
      <c r="G35" s="170">
        <f>SUM(L28)</f>
        <v>222000</v>
      </c>
      <c r="I35" s="55"/>
      <c r="J35" s="180"/>
      <c r="K35" s="55"/>
      <c r="L35" s="55"/>
      <c r="M35" s="55"/>
      <c r="N35" s="55"/>
      <c r="O35" s="55"/>
      <c r="P35" s="55"/>
      <c r="Q35" s="55"/>
      <c r="R35" s="55"/>
      <c r="S35" s="55"/>
      <c r="T35" s="55"/>
      <c r="U35" s="55"/>
      <c r="V35" s="55"/>
      <c r="W35" s="55"/>
    </row>
    <row r="36" spans="4:23" ht="13" x14ac:dyDescent="0.3">
      <c r="D36" s="166" t="s">
        <v>8</v>
      </c>
      <c r="E36" s="167"/>
      <c r="F36" s="168">
        <f>SUM(M28)</f>
        <v>160000</v>
      </c>
      <c r="G36" s="169">
        <f>SUM(N28)</f>
        <v>283000</v>
      </c>
      <c r="I36" s="55"/>
      <c r="J36" s="55"/>
      <c r="K36" s="55"/>
      <c r="L36" s="55"/>
      <c r="M36" s="55"/>
      <c r="N36" s="55"/>
      <c r="O36" s="55"/>
      <c r="P36" s="55"/>
      <c r="Q36" s="55"/>
      <c r="R36" s="55"/>
      <c r="S36" s="55"/>
      <c r="T36" s="55"/>
      <c r="U36" s="55"/>
      <c r="V36" s="55"/>
      <c r="W36" s="55"/>
    </row>
    <row r="37" spans="4:23" ht="13" x14ac:dyDescent="0.3">
      <c r="D37" s="162" t="s">
        <v>9</v>
      </c>
      <c r="E37" s="163"/>
      <c r="F37" s="164">
        <f>SUM(O28)</f>
        <v>58000</v>
      </c>
      <c r="G37" s="170">
        <f>SUM(P28)</f>
        <v>0</v>
      </c>
      <c r="I37" s="180"/>
      <c r="J37" s="180"/>
      <c r="K37" s="55"/>
      <c r="L37" s="55"/>
      <c r="M37" s="55"/>
      <c r="N37" s="55"/>
      <c r="O37" s="55"/>
      <c r="P37" s="55"/>
      <c r="Q37" s="55"/>
      <c r="R37" s="55"/>
      <c r="S37" s="55"/>
      <c r="T37" s="55"/>
      <c r="U37" s="55"/>
      <c r="V37" s="55"/>
      <c r="W37" s="55"/>
    </row>
    <row r="38" spans="4:23" ht="13" x14ac:dyDescent="0.3">
      <c r="D38" s="166" t="s">
        <v>10</v>
      </c>
      <c r="E38" s="167"/>
      <c r="F38" s="168">
        <f>SUM(Q28)</f>
        <v>32000</v>
      </c>
      <c r="G38" s="169">
        <f>SUM(R28)</f>
        <v>0</v>
      </c>
      <c r="I38" s="55"/>
      <c r="J38" s="180"/>
      <c r="K38" s="55"/>
      <c r="L38" s="55"/>
      <c r="M38" s="55"/>
      <c r="N38" s="55"/>
      <c r="O38" s="55"/>
      <c r="P38" s="55"/>
      <c r="Q38" s="55"/>
      <c r="R38" s="55"/>
      <c r="S38" s="55"/>
      <c r="T38" s="55"/>
      <c r="U38" s="55"/>
      <c r="V38" s="55"/>
      <c r="W38" s="55"/>
    </row>
    <row r="39" spans="4:23" ht="13" x14ac:dyDescent="0.3">
      <c r="D39" s="162" t="s">
        <v>21</v>
      </c>
      <c r="E39" s="163"/>
      <c r="F39" s="164">
        <f>SUM(S28)</f>
        <v>0</v>
      </c>
      <c r="G39" s="170">
        <f>SUM(T28)</f>
        <v>0</v>
      </c>
      <c r="I39" s="55"/>
      <c r="J39" s="55"/>
      <c r="K39" s="55"/>
      <c r="L39" s="55"/>
      <c r="M39" s="55"/>
      <c r="N39" s="55"/>
      <c r="O39" s="55"/>
      <c r="P39" s="55"/>
      <c r="Q39" s="55"/>
      <c r="R39" s="55"/>
      <c r="S39" s="55"/>
      <c r="T39" s="55"/>
      <c r="U39" s="55"/>
      <c r="V39" s="55"/>
      <c r="W39" s="55"/>
    </row>
    <row r="40" spans="4:23" ht="13.5" thickBot="1" x14ac:dyDescent="0.35">
      <c r="D40" s="171" t="s">
        <v>12</v>
      </c>
      <c r="E40" s="172"/>
      <c r="F40" s="173">
        <f>SUM(V28)</f>
        <v>0</v>
      </c>
      <c r="G40" s="174">
        <f>SUM(W28)</f>
        <v>0</v>
      </c>
      <c r="I40" s="180"/>
      <c r="J40" s="180"/>
      <c r="K40" s="55"/>
      <c r="L40" s="55"/>
      <c r="M40" s="55"/>
      <c r="N40" s="55"/>
      <c r="O40" s="55"/>
      <c r="P40" s="55"/>
      <c r="Q40" s="55"/>
      <c r="R40" s="55"/>
      <c r="S40" s="55"/>
      <c r="T40" s="55"/>
      <c r="U40" s="55"/>
      <c r="V40" s="55"/>
      <c r="W40" s="55"/>
    </row>
    <row r="41" spans="4:23" ht="16" thickBot="1" x14ac:dyDescent="0.4">
      <c r="D41" s="21" t="s">
        <v>20</v>
      </c>
      <c r="E41" s="22"/>
      <c r="F41" s="70">
        <f>SUM(F32:F40)</f>
        <v>1238000</v>
      </c>
      <c r="G41" s="71">
        <f>SUM(G32:H40)</f>
        <v>1238000</v>
      </c>
      <c r="I41" s="55"/>
      <c r="J41" s="180"/>
      <c r="K41" s="55"/>
      <c r="L41" s="55"/>
      <c r="M41" s="55"/>
      <c r="N41" s="55"/>
      <c r="O41" s="55"/>
      <c r="P41" s="55"/>
      <c r="Q41" s="55"/>
      <c r="R41" s="55"/>
      <c r="S41" s="55"/>
      <c r="T41" s="55"/>
      <c r="U41" s="55"/>
      <c r="V41" s="55"/>
      <c r="W41" s="55"/>
    </row>
    <row r="42" spans="4:23" ht="13" thickTop="1" x14ac:dyDescent="0.25"/>
  </sheetData>
  <mergeCells count="9">
    <mergeCell ref="Q3:R3"/>
    <mergeCell ref="S3:T3"/>
    <mergeCell ref="U3:W3"/>
    <mergeCell ref="E3:F3"/>
    <mergeCell ref="G3:H3"/>
    <mergeCell ref="I3:J3"/>
    <mergeCell ref="K3:L3"/>
    <mergeCell ref="M3:N3"/>
    <mergeCell ref="O3:P3"/>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CBA8D-AB4A-43AF-ADA8-5BCA282E4E2F}">
  <dimension ref="A3:O19"/>
  <sheetViews>
    <sheetView workbookViewId="0">
      <selection activeCell="U18" sqref="U18"/>
    </sheetView>
  </sheetViews>
  <sheetFormatPr defaultRowHeight="12.5" x14ac:dyDescent="0.25"/>
  <cols>
    <col min="1" max="1" width="15.7265625" customWidth="1"/>
    <col min="2" max="2" width="11.6328125" customWidth="1"/>
    <col min="4" max="4" width="10" customWidth="1"/>
    <col min="5" max="5" width="10.36328125" customWidth="1"/>
    <col min="6" max="6" width="11.26953125" customWidth="1"/>
    <col min="7" max="7" width="10.81640625" customWidth="1"/>
    <col min="8" max="8" width="10.6328125" customWidth="1"/>
    <col min="9" max="9" width="10.54296875" customWidth="1"/>
    <col min="10" max="10" width="10.36328125" customWidth="1"/>
    <col min="11" max="11" width="10.26953125" customWidth="1"/>
    <col min="14" max="14" width="10.54296875" customWidth="1"/>
    <col min="15" max="15" width="10.08984375" customWidth="1"/>
  </cols>
  <sheetData>
    <row r="3" spans="1:15" x14ac:dyDescent="0.25">
      <c r="A3" t="s">
        <v>283</v>
      </c>
      <c r="B3" s="77" t="s">
        <v>254</v>
      </c>
      <c r="D3" s="77" t="s">
        <v>255</v>
      </c>
      <c r="F3" s="221" t="s">
        <v>256</v>
      </c>
      <c r="G3" s="77" t="s">
        <v>257</v>
      </c>
    </row>
    <row r="4" spans="1:15" ht="13" x14ac:dyDescent="0.3">
      <c r="A4" s="222" t="s">
        <v>88</v>
      </c>
      <c r="B4" s="297" t="s">
        <v>258</v>
      </c>
      <c r="C4" s="298"/>
      <c r="D4" s="297" t="s">
        <v>16</v>
      </c>
      <c r="E4" s="298"/>
      <c r="F4" s="297" t="s">
        <v>259</v>
      </c>
      <c r="G4" s="298"/>
      <c r="H4" s="297" t="s">
        <v>260</v>
      </c>
      <c r="I4" s="298"/>
      <c r="J4" s="297" t="s">
        <v>50</v>
      </c>
      <c r="K4" s="298"/>
      <c r="L4" s="297" t="s">
        <v>51</v>
      </c>
      <c r="M4" s="298"/>
      <c r="N4" s="297" t="s">
        <v>11</v>
      </c>
      <c r="O4" s="298"/>
    </row>
    <row r="5" spans="1:15" ht="13" x14ac:dyDescent="0.3">
      <c r="A5" s="222"/>
      <c r="B5" s="222" t="s">
        <v>13</v>
      </c>
      <c r="C5" s="222" t="s">
        <v>14</v>
      </c>
      <c r="D5" s="222" t="s">
        <v>13</v>
      </c>
      <c r="E5" s="222" t="s">
        <v>14</v>
      </c>
      <c r="F5" s="222" t="s">
        <v>13</v>
      </c>
      <c r="G5" s="222" t="s">
        <v>14</v>
      </c>
      <c r="H5" s="222" t="s">
        <v>13</v>
      </c>
      <c r="I5" s="222" t="s">
        <v>14</v>
      </c>
      <c r="J5" s="222" t="s">
        <v>17</v>
      </c>
      <c r="K5" s="222" t="s">
        <v>18</v>
      </c>
      <c r="L5" s="222" t="s">
        <v>230</v>
      </c>
      <c r="M5" s="222" t="s">
        <v>19</v>
      </c>
      <c r="N5" s="222" t="s">
        <v>13</v>
      </c>
      <c r="O5" s="222" t="s">
        <v>14</v>
      </c>
    </row>
    <row r="6" spans="1:15" x14ac:dyDescent="0.25">
      <c r="A6" s="224" t="s">
        <v>4</v>
      </c>
      <c r="B6" s="224">
        <v>874000</v>
      </c>
      <c r="C6" s="224"/>
      <c r="D6" s="231">
        <v>327000</v>
      </c>
      <c r="E6" s="231">
        <v>347000</v>
      </c>
      <c r="F6" s="231">
        <f>B6+D6</f>
        <v>1201000</v>
      </c>
      <c r="G6" s="231">
        <f>C6+E6</f>
        <v>347000</v>
      </c>
      <c r="H6" s="231">
        <f>F6-G6</f>
        <v>854000</v>
      </c>
      <c r="I6" s="231"/>
      <c r="J6" s="231">
        <f>H6</f>
        <v>854000</v>
      </c>
      <c r="K6" s="231"/>
      <c r="L6" s="231"/>
      <c r="M6" s="231"/>
      <c r="N6" s="231"/>
      <c r="O6" s="231"/>
    </row>
    <row r="7" spans="1:15" x14ac:dyDescent="0.25">
      <c r="A7" s="224" t="s">
        <v>5</v>
      </c>
      <c r="B7" s="224">
        <v>140000</v>
      </c>
      <c r="C7" s="224"/>
      <c r="D7" s="231">
        <v>392000</v>
      </c>
      <c r="E7" s="231"/>
      <c r="F7" s="231">
        <f t="shared" ref="F7:F14" si="0">B7+D7</f>
        <v>532000</v>
      </c>
      <c r="G7" s="231">
        <f t="shared" ref="G7:G14" si="1">C7+E7</f>
        <v>0</v>
      </c>
      <c r="H7" s="231">
        <f t="shared" ref="H7:H14" si="2">F7-G7</f>
        <v>532000</v>
      </c>
      <c r="I7" s="231"/>
      <c r="J7" s="231"/>
      <c r="K7" s="231"/>
      <c r="L7" s="231">
        <f>H7-J14</f>
        <v>315000</v>
      </c>
      <c r="M7" s="231"/>
      <c r="N7" s="231"/>
      <c r="O7" s="231"/>
    </row>
    <row r="8" spans="1:15" x14ac:dyDescent="0.25">
      <c r="A8" s="224" t="s">
        <v>6</v>
      </c>
      <c r="B8" s="224"/>
      <c r="C8" s="224"/>
      <c r="D8" s="231">
        <v>10000</v>
      </c>
      <c r="E8" s="231">
        <v>386000</v>
      </c>
      <c r="F8" s="231">
        <f t="shared" si="0"/>
        <v>10000</v>
      </c>
      <c r="G8" s="231">
        <f t="shared" si="1"/>
        <v>386000</v>
      </c>
      <c r="H8" s="231"/>
      <c r="I8" s="231">
        <f t="shared" ref="I8:I13" si="3">G8-F8</f>
        <v>376000</v>
      </c>
      <c r="J8" s="231"/>
      <c r="K8" s="231"/>
      <c r="L8" s="231"/>
      <c r="M8" s="231">
        <f>I8</f>
        <v>376000</v>
      </c>
      <c r="N8" s="231"/>
      <c r="O8" s="231"/>
    </row>
    <row r="9" spans="1:15" x14ac:dyDescent="0.25">
      <c r="A9" s="224" t="s">
        <v>7</v>
      </c>
      <c r="B9" s="224">
        <v>143000</v>
      </c>
      <c r="C9" s="224"/>
      <c r="D9" s="231">
        <v>259000</v>
      </c>
      <c r="E9" s="231">
        <v>222000</v>
      </c>
      <c r="F9" s="231">
        <f t="shared" si="0"/>
        <v>402000</v>
      </c>
      <c r="G9" s="231">
        <f t="shared" si="1"/>
        <v>222000</v>
      </c>
      <c r="H9" s="231">
        <f t="shared" si="2"/>
        <v>180000</v>
      </c>
      <c r="I9" s="231"/>
      <c r="J9" s="231">
        <f>H9</f>
        <v>180000</v>
      </c>
      <c r="K9" s="231"/>
      <c r="L9" s="231"/>
      <c r="M9" s="231"/>
      <c r="N9" s="231"/>
      <c r="O9" s="231"/>
    </row>
    <row r="10" spans="1:15" x14ac:dyDescent="0.25">
      <c r="A10" s="224" t="s">
        <v>8</v>
      </c>
      <c r="B10" s="224"/>
      <c r="C10" s="224">
        <v>75000</v>
      </c>
      <c r="D10" s="231">
        <v>160000</v>
      </c>
      <c r="E10" s="231">
        <v>283000</v>
      </c>
      <c r="F10" s="231">
        <f t="shared" si="0"/>
        <v>160000</v>
      </c>
      <c r="G10" s="231">
        <f t="shared" si="1"/>
        <v>358000</v>
      </c>
      <c r="H10" s="231"/>
      <c r="I10" s="231">
        <f t="shared" si="3"/>
        <v>198000</v>
      </c>
      <c r="J10" s="231"/>
      <c r="K10" s="231">
        <f>I10</f>
        <v>198000</v>
      </c>
      <c r="L10" s="231"/>
      <c r="M10" s="231"/>
      <c r="N10" s="231"/>
      <c r="O10" s="231"/>
    </row>
    <row r="11" spans="1:15" x14ac:dyDescent="0.25">
      <c r="A11" s="224" t="s">
        <v>52</v>
      </c>
      <c r="B11" s="224"/>
      <c r="C11" s="224"/>
      <c r="D11" s="231">
        <v>58000</v>
      </c>
      <c r="E11" s="231"/>
      <c r="F11" s="231">
        <f t="shared" si="0"/>
        <v>58000</v>
      </c>
      <c r="G11" s="231">
        <f t="shared" si="1"/>
        <v>0</v>
      </c>
      <c r="H11" s="231">
        <f t="shared" si="2"/>
        <v>58000</v>
      </c>
      <c r="I11" s="231"/>
      <c r="J11" s="231"/>
      <c r="K11" s="231"/>
      <c r="L11" s="231">
        <f>H11</f>
        <v>58000</v>
      </c>
      <c r="M11" s="231"/>
      <c r="N11" s="231"/>
      <c r="O11" s="231"/>
    </row>
    <row r="12" spans="1:15" x14ac:dyDescent="0.25">
      <c r="A12" s="224" t="s">
        <v>265</v>
      </c>
      <c r="B12" s="224"/>
      <c r="C12" s="224"/>
      <c r="D12" s="231">
        <v>32000</v>
      </c>
      <c r="E12" s="231"/>
      <c r="F12" s="231">
        <f t="shared" si="0"/>
        <v>32000</v>
      </c>
      <c r="G12" s="231">
        <f t="shared" si="1"/>
        <v>0</v>
      </c>
      <c r="H12" s="231">
        <f t="shared" si="2"/>
        <v>32000</v>
      </c>
      <c r="I12" s="231"/>
      <c r="J12" s="231"/>
      <c r="K12" s="231"/>
      <c r="L12" s="231">
        <f>H12</f>
        <v>32000</v>
      </c>
      <c r="M12" s="231"/>
      <c r="N12" s="231"/>
      <c r="O12" s="231"/>
    </row>
    <row r="13" spans="1:15" x14ac:dyDescent="0.25">
      <c r="A13" s="225" t="s">
        <v>11</v>
      </c>
      <c r="B13" s="225"/>
      <c r="C13" s="225">
        <v>1082000</v>
      </c>
      <c r="D13" s="232"/>
      <c r="E13" s="232"/>
      <c r="F13" s="231">
        <f t="shared" si="0"/>
        <v>0</v>
      </c>
      <c r="G13" s="231">
        <f t="shared" si="1"/>
        <v>1082000</v>
      </c>
      <c r="H13" s="231"/>
      <c r="I13" s="231">
        <f t="shared" si="3"/>
        <v>1082000</v>
      </c>
      <c r="J13" s="232"/>
      <c r="K13" s="232"/>
      <c r="L13" s="232"/>
      <c r="M13" s="232"/>
      <c r="N13" s="232"/>
      <c r="O13" s="232">
        <f>I13</f>
        <v>1082000</v>
      </c>
    </row>
    <row r="14" spans="1:15" ht="13" thickBot="1" x14ac:dyDescent="0.3">
      <c r="A14" s="226" t="s">
        <v>266</v>
      </c>
      <c r="B14" s="226"/>
      <c r="C14" s="226"/>
      <c r="D14" s="233"/>
      <c r="E14" s="233"/>
      <c r="F14" s="233">
        <f t="shared" si="0"/>
        <v>0</v>
      </c>
      <c r="G14" s="233">
        <f t="shared" si="1"/>
        <v>0</v>
      </c>
      <c r="H14" s="233">
        <f t="shared" si="2"/>
        <v>0</v>
      </c>
      <c r="I14" s="233"/>
      <c r="J14" s="233">
        <v>217000</v>
      </c>
      <c r="K14" s="233"/>
      <c r="L14" s="233"/>
      <c r="M14" s="233"/>
      <c r="N14" s="233"/>
      <c r="O14" s="233"/>
    </row>
    <row r="15" spans="1:15" x14ac:dyDescent="0.25">
      <c r="A15" s="227" t="s">
        <v>20</v>
      </c>
      <c r="B15" s="57">
        <f>SUM(B6:B14)</f>
        <v>1157000</v>
      </c>
      <c r="C15" s="57">
        <f>SUM(C6:C14)</f>
        <v>1157000</v>
      </c>
      <c r="D15" s="234">
        <f>SUM(D6:D14)</f>
        <v>1238000</v>
      </c>
      <c r="E15" s="234">
        <f t="shared" ref="E15:O15" si="4">SUM(E6:E14)</f>
        <v>1238000</v>
      </c>
      <c r="F15" s="234">
        <f t="shared" si="4"/>
        <v>2395000</v>
      </c>
      <c r="G15" s="234">
        <f t="shared" si="4"/>
        <v>2395000</v>
      </c>
      <c r="H15" s="234">
        <f t="shared" si="4"/>
        <v>1656000</v>
      </c>
      <c r="I15" s="234">
        <f t="shared" si="4"/>
        <v>1656000</v>
      </c>
      <c r="J15" s="234">
        <f t="shared" si="4"/>
        <v>1251000</v>
      </c>
      <c r="K15" s="234">
        <f t="shared" si="4"/>
        <v>198000</v>
      </c>
      <c r="L15" s="234">
        <f t="shared" si="4"/>
        <v>405000</v>
      </c>
      <c r="M15" s="234">
        <f t="shared" si="4"/>
        <v>376000</v>
      </c>
      <c r="N15" s="234">
        <f t="shared" si="4"/>
        <v>0</v>
      </c>
      <c r="O15" s="234">
        <f t="shared" si="4"/>
        <v>1082000</v>
      </c>
    </row>
    <row r="16" spans="1:15" x14ac:dyDescent="0.25">
      <c r="A16" s="224" t="s">
        <v>267</v>
      </c>
      <c r="B16" s="224"/>
      <c r="C16" s="224"/>
      <c r="D16" s="231"/>
      <c r="E16" s="231"/>
      <c r="F16" s="231"/>
      <c r="G16" s="231"/>
      <c r="H16" s="231"/>
      <c r="I16" s="231"/>
      <c r="J16" s="231"/>
      <c r="K16" s="231"/>
      <c r="L16" s="231"/>
      <c r="M16" s="231">
        <f>L15-M15</f>
        <v>29000</v>
      </c>
      <c r="N16" s="231">
        <f>M16</f>
        <v>29000</v>
      </c>
      <c r="O16" s="231">
        <f>L16</f>
        <v>0</v>
      </c>
    </row>
    <row r="17" spans="1:15" ht="13" thickBot="1" x14ac:dyDescent="0.3">
      <c r="A17" s="226" t="s">
        <v>268</v>
      </c>
      <c r="B17" s="226"/>
      <c r="C17" s="226"/>
      <c r="D17" s="233"/>
      <c r="E17" s="233"/>
      <c r="F17" s="233"/>
      <c r="G17" s="233"/>
      <c r="H17" s="233"/>
      <c r="I17" s="233"/>
      <c r="J17" s="233"/>
      <c r="K17" s="233">
        <f>N17</f>
        <v>1053000</v>
      </c>
      <c r="L17" s="233"/>
      <c r="M17" s="233"/>
      <c r="N17" s="233">
        <f>O15-N16</f>
        <v>1053000</v>
      </c>
      <c r="O17" s="233"/>
    </row>
    <row r="18" spans="1:15" ht="13" thickBot="1" x14ac:dyDescent="0.3">
      <c r="A18" s="227" t="s">
        <v>20</v>
      </c>
      <c r="B18" s="228">
        <f>SUM(B15:B17)</f>
        <v>1157000</v>
      </c>
      <c r="C18" s="228">
        <f>SUM(C15:C17)</f>
        <v>1157000</v>
      </c>
      <c r="D18" s="235">
        <f>SUM(D15:D17)</f>
        <v>1238000</v>
      </c>
      <c r="E18" s="235">
        <f t="shared" ref="E18:O18" si="5">SUM(E15:E17)</f>
        <v>1238000</v>
      </c>
      <c r="F18" s="235">
        <f t="shared" si="5"/>
        <v>2395000</v>
      </c>
      <c r="G18" s="235">
        <f t="shared" si="5"/>
        <v>2395000</v>
      </c>
      <c r="H18" s="235">
        <f t="shared" si="5"/>
        <v>1656000</v>
      </c>
      <c r="I18" s="235">
        <f t="shared" si="5"/>
        <v>1656000</v>
      </c>
      <c r="J18" s="235">
        <f t="shared" si="5"/>
        <v>1251000</v>
      </c>
      <c r="K18" s="235">
        <f t="shared" si="5"/>
        <v>1251000</v>
      </c>
      <c r="L18" s="235">
        <f t="shared" si="5"/>
        <v>405000</v>
      </c>
      <c r="M18" s="235">
        <f t="shared" si="5"/>
        <v>405000</v>
      </c>
      <c r="N18" s="235">
        <f t="shared" si="5"/>
        <v>1082000</v>
      </c>
      <c r="O18" s="235">
        <f t="shared" si="5"/>
        <v>1082000</v>
      </c>
    </row>
    <row r="19" spans="1:15" ht="13" thickTop="1" x14ac:dyDescent="0.25"/>
  </sheetData>
  <mergeCells count="7">
    <mergeCell ref="L4:M4"/>
    <mergeCell ref="N4:O4"/>
    <mergeCell ref="B4:C4"/>
    <mergeCell ref="D4:E4"/>
    <mergeCell ref="F4:G4"/>
    <mergeCell ref="H4:I4"/>
    <mergeCell ref="J4:K4"/>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9F336-C137-44C2-926C-8CD9F009C813}">
  <dimension ref="A2:Z45"/>
  <sheetViews>
    <sheetView topLeftCell="A26" workbookViewId="0">
      <selection activeCell="D6" sqref="D6"/>
    </sheetView>
  </sheetViews>
  <sheetFormatPr defaultRowHeight="12.5" x14ac:dyDescent="0.25"/>
  <cols>
    <col min="2" max="2" width="18.1796875" customWidth="1"/>
    <col min="3" max="3" width="3.81640625" customWidth="1"/>
    <col min="4" max="6" width="11.453125" customWidth="1"/>
    <col min="7" max="7" width="10" customWidth="1"/>
    <col min="8" max="9" width="10.1796875" bestFit="1" customWidth="1"/>
    <col min="22" max="22" width="10.1796875" bestFit="1" customWidth="1"/>
  </cols>
  <sheetData>
    <row r="2" spans="1:26" x14ac:dyDescent="0.25">
      <c r="A2" s="77" t="s">
        <v>201</v>
      </c>
    </row>
    <row r="3" spans="1:26" ht="15.5" x14ac:dyDescent="0.35">
      <c r="A3" s="5" t="s">
        <v>0</v>
      </c>
      <c r="B3" s="5" t="s">
        <v>1</v>
      </c>
      <c r="C3" s="5" t="s">
        <v>2</v>
      </c>
      <c r="D3" s="5" t="s">
        <v>3</v>
      </c>
      <c r="E3" s="299" t="s">
        <v>202</v>
      </c>
      <c r="F3" s="300"/>
      <c r="G3" s="294" t="s">
        <v>4</v>
      </c>
      <c r="H3" s="295"/>
      <c r="I3" s="294" t="s">
        <v>5</v>
      </c>
      <c r="J3" s="295"/>
      <c r="K3" s="294" t="s">
        <v>6</v>
      </c>
      <c r="L3" s="295"/>
      <c r="M3" s="294" t="s">
        <v>7</v>
      </c>
      <c r="N3" s="295"/>
      <c r="O3" s="294" t="s">
        <v>8</v>
      </c>
      <c r="P3" s="295"/>
      <c r="Q3" s="294" t="s">
        <v>9</v>
      </c>
      <c r="R3" s="295"/>
      <c r="S3" s="294" t="s">
        <v>10</v>
      </c>
      <c r="T3" s="295"/>
      <c r="U3" s="294" t="s">
        <v>11</v>
      </c>
      <c r="V3" s="295"/>
      <c r="W3" s="294" t="s">
        <v>12</v>
      </c>
      <c r="X3" s="296"/>
      <c r="Y3" s="295"/>
    </row>
    <row r="4" spans="1:26" ht="15.5" x14ac:dyDescent="0.35">
      <c r="A4" s="7"/>
      <c r="B4" s="7"/>
      <c r="C4" s="7"/>
      <c r="D4" s="7"/>
      <c r="E4" s="194" t="s">
        <v>13</v>
      </c>
      <c r="F4" s="194" t="s">
        <v>14</v>
      </c>
      <c r="G4" s="8" t="s">
        <v>13</v>
      </c>
      <c r="H4" s="8" t="s">
        <v>14</v>
      </c>
      <c r="I4" s="8" t="s">
        <v>13</v>
      </c>
      <c r="J4" s="8" t="s">
        <v>14</v>
      </c>
      <c r="K4" s="8" t="s">
        <v>13</v>
      </c>
      <c r="L4" s="8" t="s">
        <v>14</v>
      </c>
      <c r="M4" s="8" t="s">
        <v>13</v>
      </c>
      <c r="N4" s="8" t="s">
        <v>14</v>
      </c>
      <c r="O4" s="8" t="s">
        <v>13</v>
      </c>
      <c r="P4" s="8" t="s">
        <v>14</v>
      </c>
      <c r="Q4" s="8" t="s">
        <v>13</v>
      </c>
      <c r="R4" s="8" t="s">
        <v>14</v>
      </c>
      <c r="S4" s="8" t="s">
        <v>13</v>
      </c>
      <c r="T4" s="8" t="s">
        <v>14</v>
      </c>
      <c r="U4" s="8" t="s">
        <v>13</v>
      </c>
      <c r="V4" s="8" t="s">
        <v>14</v>
      </c>
      <c r="W4" s="5" t="s">
        <v>15</v>
      </c>
      <c r="X4" s="8" t="s">
        <v>13</v>
      </c>
      <c r="Y4" s="8" t="s">
        <v>14</v>
      </c>
    </row>
    <row r="5" spans="1:26" ht="15.5" x14ac:dyDescent="0.35">
      <c r="A5" s="76" t="s">
        <v>207</v>
      </c>
      <c r="B5" s="76"/>
      <c r="C5" s="75"/>
      <c r="D5" s="157"/>
      <c r="E5" s="157"/>
      <c r="F5" s="157"/>
      <c r="G5" s="155"/>
      <c r="H5" s="155"/>
      <c r="I5" s="155"/>
      <c r="J5" s="155"/>
      <c r="K5" s="155"/>
      <c r="L5" s="155"/>
      <c r="M5" s="155"/>
      <c r="N5" s="155"/>
      <c r="O5" s="155"/>
      <c r="P5" s="155"/>
      <c r="Q5" s="155"/>
      <c r="R5" s="155"/>
      <c r="S5" s="155"/>
      <c r="T5" s="155"/>
      <c r="U5" s="155"/>
      <c r="V5" s="155"/>
      <c r="W5" s="156"/>
      <c r="X5" s="155"/>
      <c r="Y5" s="155"/>
      <c r="Z5" s="27">
        <f>SUM(E5+G5+I5+K5+M5+O5+Q5+S5+U5+X5-F5-H5-J5-L5-N5-P5-R5-T5-V5-Y5)</f>
        <v>0</v>
      </c>
    </row>
    <row r="6" spans="1:26" x14ac:dyDescent="0.25">
      <c r="A6" s="52" t="s">
        <v>211</v>
      </c>
      <c r="B6" s="1" t="s">
        <v>227</v>
      </c>
      <c r="C6" s="1">
        <v>1</v>
      </c>
      <c r="D6" s="32">
        <v>76000</v>
      </c>
      <c r="E6" s="32"/>
      <c r="F6" s="32"/>
      <c r="G6" s="28"/>
      <c r="H6" s="28"/>
      <c r="I6" s="28"/>
      <c r="J6" s="28"/>
      <c r="K6" s="28"/>
      <c r="L6" s="28">
        <v>76000</v>
      </c>
      <c r="M6" s="28">
        <v>76000</v>
      </c>
      <c r="N6" s="28"/>
      <c r="O6" s="28"/>
      <c r="P6" s="28"/>
      <c r="Q6" s="28"/>
      <c r="R6" s="28"/>
      <c r="S6" s="28"/>
      <c r="T6" s="28"/>
      <c r="U6" s="28"/>
      <c r="V6" s="28"/>
      <c r="W6" s="28"/>
      <c r="X6" s="28"/>
      <c r="Y6" s="28"/>
      <c r="Z6" s="27">
        <f t="shared" ref="Z6:Z29" si="0">SUM(E6+G6+I6+K6+M6+O6+Q6+S6+U6+X6-F6-H6-J6-L6-N6-P6-R6-T6-V6-Y6)</f>
        <v>0</v>
      </c>
    </row>
    <row r="7" spans="1:26" x14ac:dyDescent="0.25">
      <c r="A7" s="184" t="s">
        <v>192</v>
      </c>
      <c r="B7" s="9" t="s">
        <v>228</v>
      </c>
      <c r="C7" s="9" t="s">
        <v>192</v>
      </c>
      <c r="D7" s="33">
        <v>2000</v>
      </c>
      <c r="E7" s="33"/>
      <c r="F7" s="33"/>
      <c r="G7" s="29"/>
      <c r="H7" s="29">
        <v>2000</v>
      </c>
      <c r="I7" s="29"/>
      <c r="J7" s="29"/>
      <c r="K7" s="29"/>
      <c r="L7" s="29"/>
      <c r="M7" s="29"/>
      <c r="N7" s="29"/>
      <c r="O7" s="29"/>
      <c r="P7" s="29"/>
      <c r="Q7" s="29">
        <v>2000</v>
      </c>
      <c r="R7" s="29"/>
      <c r="S7" s="29"/>
      <c r="T7" s="29"/>
      <c r="U7" s="29"/>
      <c r="V7" s="29"/>
      <c r="W7" s="29"/>
      <c r="X7" s="29"/>
      <c r="Y7" s="29"/>
      <c r="Z7" s="27">
        <f t="shared" si="0"/>
        <v>0</v>
      </c>
    </row>
    <row r="8" spans="1:26" x14ac:dyDescent="0.25">
      <c r="A8" s="183" t="s">
        <v>212</v>
      </c>
      <c r="B8" s="1" t="s">
        <v>229</v>
      </c>
      <c r="C8" s="1">
        <v>2</v>
      </c>
      <c r="D8" s="32">
        <v>64000</v>
      </c>
      <c r="E8" s="32"/>
      <c r="F8" s="32"/>
      <c r="G8" s="28"/>
      <c r="H8" s="28">
        <v>64000</v>
      </c>
      <c r="I8" s="28"/>
      <c r="J8" s="28"/>
      <c r="K8" s="28"/>
      <c r="L8" s="28"/>
      <c r="M8" s="28"/>
      <c r="N8" s="28"/>
      <c r="O8" s="28">
        <v>60000</v>
      </c>
      <c r="P8" s="28"/>
      <c r="Q8" s="28"/>
      <c r="R8" s="28"/>
      <c r="S8" s="28"/>
      <c r="T8" s="28"/>
      <c r="U8" s="28"/>
      <c r="V8" s="28"/>
      <c r="W8" s="28" t="s">
        <v>205</v>
      </c>
      <c r="X8" s="28">
        <v>4000</v>
      </c>
      <c r="Y8" s="28"/>
      <c r="Z8" s="27">
        <f t="shared" si="0"/>
        <v>0</v>
      </c>
    </row>
    <row r="9" spans="1:26" x14ac:dyDescent="0.25">
      <c r="A9" s="51" t="s">
        <v>216</v>
      </c>
      <c r="B9" s="51" t="s">
        <v>49</v>
      </c>
      <c r="C9" s="9">
        <v>3</v>
      </c>
      <c r="D9" s="33">
        <v>82000</v>
      </c>
      <c r="E9" s="33"/>
      <c r="F9" s="33"/>
      <c r="G9" s="29">
        <v>82000</v>
      </c>
      <c r="H9" s="29"/>
      <c r="I9" s="29"/>
      <c r="J9" s="29"/>
      <c r="K9" s="29"/>
      <c r="L9" s="29">
        <v>82000</v>
      </c>
      <c r="M9" s="29"/>
      <c r="N9" s="29"/>
      <c r="O9" s="29"/>
      <c r="P9" s="29"/>
      <c r="Q9" s="29"/>
      <c r="R9" s="29"/>
      <c r="S9" s="29"/>
      <c r="T9" s="29"/>
      <c r="U9" s="29"/>
      <c r="V9" s="29"/>
      <c r="W9" s="29"/>
      <c r="X9" s="29"/>
      <c r="Y9" s="29"/>
      <c r="Z9" s="27">
        <f t="shared" si="0"/>
        <v>0</v>
      </c>
    </row>
    <row r="10" spans="1:26" x14ac:dyDescent="0.25">
      <c r="A10" s="52" t="s">
        <v>213</v>
      </c>
      <c r="B10" s="52" t="s">
        <v>233</v>
      </c>
      <c r="C10" s="1">
        <v>4</v>
      </c>
      <c r="D10" s="32">
        <v>130000</v>
      </c>
      <c r="E10" s="32"/>
      <c r="F10" s="32"/>
      <c r="G10" s="28">
        <v>130000</v>
      </c>
      <c r="H10" s="28"/>
      <c r="I10" s="28"/>
      <c r="J10" s="28"/>
      <c r="K10" s="28"/>
      <c r="L10" s="28"/>
      <c r="M10" s="28"/>
      <c r="N10" s="28">
        <v>127000</v>
      </c>
      <c r="O10" s="28"/>
      <c r="P10" s="28"/>
      <c r="Q10" s="28"/>
      <c r="R10" s="28"/>
      <c r="S10" s="28"/>
      <c r="T10" s="28"/>
      <c r="U10" s="28"/>
      <c r="V10" s="28"/>
      <c r="W10" s="198" t="s">
        <v>234</v>
      </c>
      <c r="X10" s="28"/>
      <c r="Y10" s="28">
        <v>3000</v>
      </c>
      <c r="Z10" s="27">
        <f t="shared" si="0"/>
        <v>0</v>
      </c>
    </row>
    <row r="11" spans="1:26" x14ac:dyDescent="0.25">
      <c r="A11" s="51" t="s">
        <v>214</v>
      </c>
      <c r="B11" s="51" t="s">
        <v>49</v>
      </c>
      <c r="C11" s="9">
        <v>5</v>
      </c>
      <c r="D11" s="33">
        <v>12000</v>
      </c>
      <c r="E11" s="33">
        <v>12000</v>
      </c>
      <c r="F11" s="33"/>
      <c r="G11" s="29"/>
      <c r="H11" s="29"/>
      <c r="I11" s="29"/>
      <c r="J11" s="29"/>
      <c r="K11" s="29"/>
      <c r="L11" s="29">
        <v>12000</v>
      </c>
      <c r="M11" s="29"/>
      <c r="N11" s="29"/>
      <c r="O11" s="29"/>
      <c r="P11" s="29"/>
      <c r="Q11" s="29"/>
      <c r="R11" s="29"/>
      <c r="S11" s="29"/>
      <c r="T11" s="29"/>
      <c r="U11" s="29"/>
      <c r="V11" s="29"/>
      <c r="W11" s="29"/>
      <c r="X11" s="29"/>
      <c r="Y11" s="29"/>
      <c r="Z11" s="27">
        <f t="shared" si="0"/>
        <v>0</v>
      </c>
    </row>
    <row r="12" spans="1:26" x14ac:dyDescent="0.25">
      <c r="A12" s="52" t="s">
        <v>215</v>
      </c>
      <c r="B12" s="52" t="s">
        <v>235</v>
      </c>
      <c r="C12" s="1">
        <v>6</v>
      </c>
      <c r="D12" s="32">
        <v>65000</v>
      </c>
      <c r="E12" s="32"/>
      <c r="F12" s="32"/>
      <c r="G12" s="28"/>
      <c r="H12" s="28"/>
      <c r="I12" s="28"/>
      <c r="J12" s="28"/>
      <c r="K12" s="28"/>
      <c r="L12" s="28">
        <v>65000</v>
      </c>
      <c r="M12" s="28">
        <v>65000</v>
      </c>
      <c r="N12" s="28"/>
      <c r="O12" s="28"/>
      <c r="P12" s="28"/>
      <c r="Q12" s="28"/>
      <c r="R12" s="28"/>
      <c r="S12" s="28"/>
      <c r="T12" s="28"/>
      <c r="U12" s="28"/>
      <c r="V12" s="28"/>
      <c r="W12" s="28"/>
      <c r="X12" s="28"/>
      <c r="Y12" s="28"/>
      <c r="Z12" s="27">
        <f t="shared" si="0"/>
        <v>0</v>
      </c>
    </row>
    <row r="13" spans="1:26" x14ac:dyDescent="0.25">
      <c r="A13" s="184" t="s">
        <v>192</v>
      </c>
      <c r="B13" s="51" t="s">
        <v>236</v>
      </c>
      <c r="C13" s="51" t="s">
        <v>192</v>
      </c>
      <c r="D13" s="33">
        <v>3000</v>
      </c>
      <c r="E13" s="33"/>
      <c r="F13" s="33">
        <v>3000</v>
      </c>
      <c r="G13" s="29"/>
      <c r="H13" s="29"/>
      <c r="I13" s="29"/>
      <c r="J13" s="29"/>
      <c r="K13" s="29"/>
      <c r="L13" s="29"/>
      <c r="M13" s="29">
        <v>3000</v>
      </c>
      <c r="N13" s="29"/>
      <c r="O13" s="29"/>
      <c r="P13" s="29"/>
      <c r="Q13" s="29"/>
      <c r="R13" s="29"/>
      <c r="S13" s="29"/>
      <c r="T13" s="29"/>
      <c r="U13" s="29"/>
      <c r="V13" s="29"/>
      <c r="W13" s="29"/>
      <c r="X13" s="29"/>
      <c r="Y13" s="29"/>
      <c r="Z13" s="27">
        <f t="shared" si="0"/>
        <v>0</v>
      </c>
    </row>
    <row r="14" spans="1:26" x14ac:dyDescent="0.25">
      <c r="A14" s="52" t="s">
        <v>209</v>
      </c>
      <c r="B14" s="52" t="s">
        <v>237</v>
      </c>
      <c r="C14" s="177">
        <v>7</v>
      </c>
      <c r="D14" s="32">
        <v>26000</v>
      </c>
      <c r="E14" s="32"/>
      <c r="F14" s="32"/>
      <c r="G14" s="28"/>
      <c r="H14" s="28">
        <v>12000</v>
      </c>
      <c r="I14" s="28"/>
      <c r="J14" s="28"/>
      <c r="K14" s="28"/>
      <c r="L14" s="28">
        <v>14000</v>
      </c>
      <c r="M14" s="28"/>
      <c r="N14" s="28"/>
      <c r="O14" s="28"/>
      <c r="P14" s="28"/>
      <c r="Q14" s="28"/>
      <c r="R14" s="28"/>
      <c r="S14" s="28">
        <v>26000</v>
      </c>
      <c r="T14" s="28"/>
      <c r="U14" s="28"/>
      <c r="V14" s="28"/>
      <c r="W14" s="28"/>
      <c r="X14" s="28"/>
      <c r="Y14" s="28"/>
      <c r="Z14" s="27">
        <f t="shared" si="0"/>
        <v>0</v>
      </c>
    </row>
    <row r="15" spans="1:26" x14ac:dyDescent="0.25">
      <c r="A15" s="184" t="s">
        <v>208</v>
      </c>
      <c r="B15" s="51" t="s">
        <v>238</v>
      </c>
      <c r="C15" s="9">
        <v>8</v>
      </c>
      <c r="D15" s="33">
        <v>54000</v>
      </c>
      <c r="E15" s="33"/>
      <c r="F15" s="33"/>
      <c r="G15" s="29"/>
      <c r="H15" s="29">
        <v>54000</v>
      </c>
      <c r="I15" s="29">
        <v>54000</v>
      </c>
      <c r="J15" s="29"/>
      <c r="K15" s="29"/>
      <c r="L15" s="29"/>
      <c r="M15" s="29"/>
      <c r="N15" s="29"/>
      <c r="O15" s="29"/>
      <c r="P15" s="29"/>
      <c r="Q15" s="29"/>
      <c r="R15" s="29"/>
      <c r="S15" s="29"/>
      <c r="T15" s="29"/>
      <c r="U15" s="29"/>
      <c r="V15" s="29"/>
      <c r="W15" s="29"/>
      <c r="X15" s="29"/>
      <c r="Y15" s="29"/>
      <c r="Z15" s="27">
        <f t="shared" si="0"/>
        <v>0</v>
      </c>
    </row>
    <row r="16" spans="1:26" x14ac:dyDescent="0.25">
      <c r="A16" s="52" t="s">
        <v>210</v>
      </c>
      <c r="B16" s="52" t="s">
        <v>239</v>
      </c>
      <c r="C16" s="1">
        <v>9</v>
      </c>
      <c r="D16" s="32">
        <v>140000</v>
      </c>
      <c r="E16" s="32"/>
      <c r="F16" s="32"/>
      <c r="G16" s="28"/>
      <c r="H16" s="28">
        <v>140000</v>
      </c>
      <c r="I16" s="28"/>
      <c r="J16" s="28"/>
      <c r="K16" s="28"/>
      <c r="L16" s="28"/>
      <c r="M16" s="28"/>
      <c r="N16" s="28"/>
      <c r="O16" s="28">
        <v>138000</v>
      </c>
      <c r="P16" s="28"/>
      <c r="Q16" s="28"/>
      <c r="R16" s="28"/>
      <c r="S16" s="28"/>
      <c r="T16" s="28"/>
      <c r="U16" s="28"/>
      <c r="V16" s="28"/>
      <c r="W16" s="198" t="s">
        <v>203</v>
      </c>
      <c r="X16" s="28">
        <v>2000</v>
      </c>
      <c r="Y16" s="28"/>
      <c r="Z16" s="27">
        <f t="shared" si="0"/>
        <v>0</v>
      </c>
    </row>
    <row r="17" spans="1:26" x14ac:dyDescent="0.25">
      <c r="A17" s="184" t="s">
        <v>217</v>
      </c>
      <c r="B17" s="51" t="s">
        <v>240</v>
      </c>
      <c r="C17" s="178">
        <v>10</v>
      </c>
      <c r="D17" s="33">
        <v>87000</v>
      </c>
      <c r="E17" s="33"/>
      <c r="F17" s="33"/>
      <c r="G17" s="29"/>
      <c r="H17" s="29"/>
      <c r="I17" s="29">
        <v>87000</v>
      </c>
      <c r="J17" s="29"/>
      <c r="K17" s="29"/>
      <c r="L17" s="29"/>
      <c r="M17" s="29"/>
      <c r="N17" s="29"/>
      <c r="O17" s="29"/>
      <c r="P17" s="29">
        <v>87000</v>
      </c>
      <c r="Q17" s="29"/>
      <c r="R17" s="29"/>
      <c r="S17" s="29"/>
      <c r="T17" s="29"/>
      <c r="U17" s="29"/>
      <c r="V17" s="29"/>
      <c r="W17" s="29"/>
      <c r="X17" s="29"/>
      <c r="Y17" s="29"/>
      <c r="Z17" s="27">
        <f t="shared" si="0"/>
        <v>0</v>
      </c>
    </row>
    <row r="18" spans="1:26" x14ac:dyDescent="0.25">
      <c r="A18" s="185" t="s">
        <v>192</v>
      </c>
      <c r="B18" s="62" t="s">
        <v>236</v>
      </c>
      <c r="C18" s="62" t="s">
        <v>192</v>
      </c>
      <c r="D18" s="63">
        <v>3000</v>
      </c>
      <c r="E18" s="63"/>
      <c r="F18" s="63"/>
      <c r="G18" s="64"/>
      <c r="H18" s="64">
        <v>3000</v>
      </c>
      <c r="I18" s="64">
        <v>3000</v>
      </c>
      <c r="J18" s="64"/>
      <c r="K18" s="64"/>
      <c r="L18" s="64"/>
      <c r="M18" s="64"/>
      <c r="N18" s="64"/>
      <c r="O18" s="64"/>
      <c r="P18" s="64"/>
      <c r="Q18" s="64"/>
      <c r="R18" s="64"/>
      <c r="S18" s="64"/>
      <c r="T18" s="64"/>
      <c r="U18" s="64"/>
      <c r="V18" s="64"/>
      <c r="W18" s="64"/>
      <c r="X18" s="64"/>
      <c r="Y18" s="64"/>
      <c r="Z18" s="27">
        <f t="shared" si="0"/>
        <v>0</v>
      </c>
    </row>
    <row r="19" spans="1:26" x14ac:dyDescent="0.25">
      <c r="A19" s="51" t="s">
        <v>218</v>
      </c>
      <c r="B19" s="51" t="s">
        <v>241</v>
      </c>
      <c r="C19" s="9">
        <v>11</v>
      </c>
      <c r="D19" s="33">
        <v>4800</v>
      </c>
      <c r="E19" s="33"/>
      <c r="F19" s="33">
        <v>4800</v>
      </c>
      <c r="G19" s="29"/>
      <c r="H19" s="29"/>
      <c r="I19" s="29"/>
      <c r="J19" s="29"/>
      <c r="K19" s="29"/>
      <c r="L19" s="29"/>
      <c r="M19" s="29"/>
      <c r="N19" s="29"/>
      <c r="O19" s="29"/>
      <c r="P19" s="29"/>
      <c r="Q19" s="29">
        <v>4800</v>
      </c>
      <c r="R19" s="29"/>
      <c r="S19" s="29"/>
      <c r="T19" s="29"/>
      <c r="U19" s="29"/>
      <c r="V19" s="29"/>
      <c r="W19" s="29"/>
      <c r="X19" s="29"/>
      <c r="Y19" s="29"/>
      <c r="Z19" s="27">
        <f t="shared" si="0"/>
        <v>0</v>
      </c>
    </row>
    <row r="20" spans="1:26" x14ac:dyDescent="0.25">
      <c r="A20" s="62" t="s">
        <v>219</v>
      </c>
      <c r="B20" s="62" t="s">
        <v>242</v>
      </c>
      <c r="C20" s="61">
        <v>12</v>
      </c>
      <c r="D20" s="63">
        <v>68000</v>
      </c>
      <c r="E20" s="63"/>
      <c r="F20" s="63"/>
      <c r="G20" s="64">
        <v>68000</v>
      </c>
      <c r="H20" s="64"/>
      <c r="I20" s="64"/>
      <c r="J20" s="64"/>
      <c r="K20" s="64"/>
      <c r="L20" s="64"/>
      <c r="M20" s="64"/>
      <c r="N20" s="64">
        <v>68000</v>
      </c>
      <c r="O20" s="64"/>
      <c r="P20" s="64"/>
      <c r="Q20" s="64"/>
      <c r="R20" s="64"/>
      <c r="S20" s="64"/>
      <c r="T20" s="64"/>
      <c r="U20" s="64"/>
      <c r="V20" s="64"/>
      <c r="W20" s="64"/>
      <c r="X20" s="64"/>
      <c r="Y20" s="64"/>
      <c r="Z20" s="27">
        <f t="shared" si="0"/>
        <v>0</v>
      </c>
    </row>
    <row r="21" spans="1:26" x14ac:dyDescent="0.25">
      <c r="A21" s="51" t="s">
        <v>220</v>
      </c>
      <c r="B21" s="51" t="s">
        <v>243</v>
      </c>
      <c r="C21" s="9">
        <v>13</v>
      </c>
      <c r="D21" s="33">
        <v>14000</v>
      </c>
      <c r="E21" s="33"/>
      <c r="F21" s="33"/>
      <c r="G21" s="29"/>
      <c r="H21" s="29"/>
      <c r="I21" s="29"/>
      <c r="J21" s="29"/>
      <c r="K21" s="29"/>
      <c r="L21" s="29"/>
      <c r="M21" s="29"/>
      <c r="N21" s="29"/>
      <c r="O21" s="29"/>
      <c r="P21" s="29"/>
      <c r="Q21" s="29">
        <v>14000</v>
      </c>
      <c r="R21" s="29"/>
      <c r="S21" s="29"/>
      <c r="T21" s="29"/>
      <c r="U21" s="29"/>
      <c r="V21" s="29"/>
      <c r="W21" s="199" t="s">
        <v>244</v>
      </c>
      <c r="X21" s="29"/>
      <c r="Y21" s="29">
        <v>14000</v>
      </c>
      <c r="Z21" s="27">
        <f t="shared" si="0"/>
        <v>0</v>
      </c>
    </row>
    <row r="22" spans="1:26" x14ac:dyDescent="0.25">
      <c r="A22" s="52" t="s">
        <v>221</v>
      </c>
      <c r="B22" s="52" t="s">
        <v>49</v>
      </c>
      <c r="C22" s="1">
        <v>14</v>
      </c>
      <c r="D22" s="32">
        <v>46000</v>
      </c>
      <c r="E22" s="32"/>
      <c r="F22" s="32"/>
      <c r="G22" s="28">
        <v>46000</v>
      </c>
      <c r="H22" s="28"/>
      <c r="I22" s="28"/>
      <c r="J22" s="28"/>
      <c r="K22" s="28"/>
      <c r="L22" s="28">
        <v>46000</v>
      </c>
      <c r="M22" s="28"/>
      <c r="N22" s="28"/>
      <c r="O22" s="28"/>
      <c r="P22" s="28"/>
      <c r="Q22" s="28"/>
      <c r="R22" s="28"/>
      <c r="S22" s="28"/>
      <c r="T22" s="28"/>
      <c r="U22" s="28"/>
      <c r="V22" s="28"/>
      <c r="W22" s="28"/>
      <c r="X22" s="28"/>
      <c r="Y22" s="28"/>
      <c r="Z22" s="27">
        <f t="shared" si="0"/>
        <v>0</v>
      </c>
    </row>
    <row r="23" spans="1:26" x14ac:dyDescent="0.25">
      <c r="A23" s="54" t="s">
        <v>222</v>
      </c>
      <c r="B23" s="54" t="s">
        <v>245</v>
      </c>
      <c r="C23" s="23">
        <v>15</v>
      </c>
      <c r="D23" s="59">
        <v>37000</v>
      </c>
      <c r="E23" s="59"/>
      <c r="F23" s="59"/>
      <c r="G23" s="60"/>
      <c r="H23" s="60"/>
      <c r="I23" s="60"/>
      <c r="J23" s="60"/>
      <c r="K23" s="60"/>
      <c r="L23" s="60">
        <v>37000</v>
      </c>
      <c r="M23" s="60">
        <v>37000</v>
      </c>
      <c r="N23" s="60"/>
      <c r="O23" s="60"/>
      <c r="P23" s="60"/>
      <c r="Q23" s="60"/>
      <c r="R23" s="60"/>
      <c r="S23" s="60"/>
      <c r="T23" s="60"/>
      <c r="U23" s="60"/>
      <c r="V23" s="60"/>
      <c r="W23" s="60"/>
      <c r="X23" s="60"/>
      <c r="Y23" s="60"/>
      <c r="Z23" s="27">
        <f t="shared" si="0"/>
        <v>0</v>
      </c>
    </row>
    <row r="24" spans="1:26" x14ac:dyDescent="0.25">
      <c r="A24" s="186" t="s">
        <v>192</v>
      </c>
      <c r="B24" s="53" t="s">
        <v>228</v>
      </c>
      <c r="C24" s="53" t="s">
        <v>192</v>
      </c>
      <c r="D24" s="38">
        <v>2500</v>
      </c>
      <c r="E24" s="38"/>
      <c r="F24" s="38">
        <v>2500</v>
      </c>
      <c r="G24" s="39"/>
      <c r="H24" s="39"/>
      <c r="I24" s="39"/>
      <c r="J24" s="39"/>
      <c r="K24" s="39"/>
      <c r="L24" s="39"/>
      <c r="M24" s="39"/>
      <c r="N24" s="39"/>
      <c r="O24" s="39"/>
      <c r="P24" s="39"/>
      <c r="Q24" s="39">
        <v>2500</v>
      </c>
      <c r="R24" s="39"/>
      <c r="S24" s="39"/>
      <c r="T24" s="39"/>
      <c r="U24" s="39"/>
      <c r="V24" s="39"/>
      <c r="W24" s="39"/>
      <c r="X24" s="39"/>
      <c r="Y24" s="39"/>
      <c r="Z24" s="27">
        <f t="shared" si="0"/>
        <v>0</v>
      </c>
    </row>
    <row r="25" spans="1:26" x14ac:dyDescent="0.25">
      <c r="A25" s="54" t="s">
        <v>223</v>
      </c>
      <c r="B25" s="54" t="s">
        <v>246</v>
      </c>
      <c r="C25" s="23">
        <v>16</v>
      </c>
      <c r="D25" s="59">
        <v>76600</v>
      </c>
      <c r="E25" s="59"/>
      <c r="F25" s="59"/>
      <c r="G25" s="60">
        <v>76600</v>
      </c>
      <c r="H25" s="60"/>
      <c r="I25" s="60"/>
      <c r="J25" s="60"/>
      <c r="K25" s="60"/>
      <c r="L25" s="60"/>
      <c r="M25" s="60"/>
      <c r="N25" s="60">
        <v>76000</v>
      </c>
      <c r="O25" s="60"/>
      <c r="P25" s="60"/>
      <c r="Q25" s="60"/>
      <c r="R25" s="60"/>
      <c r="S25" s="60"/>
      <c r="T25" s="60"/>
      <c r="U25" s="60"/>
      <c r="V25" s="60"/>
      <c r="W25" s="200" t="s">
        <v>234</v>
      </c>
      <c r="X25" s="60"/>
      <c r="Y25" s="60">
        <v>600</v>
      </c>
      <c r="Z25" s="27">
        <f t="shared" si="0"/>
        <v>0</v>
      </c>
    </row>
    <row r="26" spans="1:26" x14ac:dyDescent="0.25">
      <c r="A26" s="66" t="s">
        <v>224</v>
      </c>
      <c r="B26" s="66" t="s">
        <v>247</v>
      </c>
      <c r="C26" s="65">
        <v>17</v>
      </c>
      <c r="D26" s="175">
        <v>30000</v>
      </c>
      <c r="E26" s="175">
        <v>20000</v>
      </c>
      <c r="F26" s="175"/>
      <c r="G26" s="176"/>
      <c r="H26" s="176"/>
      <c r="I26" s="176"/>
      <c r="J26" s="176"/>
      <c r="K26" s="176"/>
      <c r="L26" s="176">
        <v>30000</v>
      </c>
      <c r="M26" s="176"/>
      <c r="N26" s="176"/>
      <c r="O26" s="176"/>
      <c r="P26" s="176"/>
      <c r="Q26" s="176"/>
      <c r="R26" s="176"/>
      <c r="S26" s="176"/>
      <c r="T26" s="176"/>
      <c r="U26" s="176"/>
      <c r="V26" s="176"/>
      <c r="W26" s="201" t="s">
        <v>204</v>
      </c>
      <c r="X26" s="176">
        <v>10000</v>
      </c>
      <c r="Y26" s="176"/>
      <c r="Z26" s="27">
        <f t="shared" si="0"/>
        <v>0</v>
      </c>
    </row>
    <row r="27" spans="1:26" x14ac:dyDescent="0.25">
      <c r="A27" s="54" t="s">
        <v>225</v>
      </c>
      <c r="B27" s="54" t="s">
        <v>248</v>
      </c>
      <c r="C27" s="23">
        <v>18</v>
      </c>
      <c r="D27" s="59">
        <v>58000</v>
      </c>
      <c r="E27" s="59"/>
      <c r="F27" s="59"/>
      <c r="G27" s="60"/>
      <c r="H27" s="60"/>
      <c r="I27" s="60"/>
      <c r="J27" s="60"/>
      <c r="K27" s="60"/>
      <c r="L27" s="60">
        <v>58000</v>
      </c>
      <c r="M27" s="60">
        <v>58000</v>
      </c>
      <c r="N27" s="60"/>
      <c r="O27" s="60"/>
      <c r="P27" s="60"/>
      <c r="Q27" s="60"/>
      <c r="R27" s="60"/>
      <c r="S27" s="60"/>
      <c r="T27" s="60"/>
      <c r="U27" s="60"/>
      <c r="V27" s="60"/>
      <c r="W27" s="60"/>
      <c r="X27" s="60"/>
      <c r="Y27" s="60"/>
      <c r="Z27" s="27">
        <f t="shared" si="0"/>
        <v>0</v>
      </c>
    </row>
    <row r="28" spans="1:26" x14ac:dyDescent="0.25">
      <c r="A28" s="187" t="s">
        <v>192</v>
      </c>
      <c r="B28" s="66"/>
      <c r="C28" s="66" t="s">
        <v>192</v>
      </c>
      <c r="D28" s="175">
        <v>3000</v>
      </c>
      <c r="E28" s="175"/>
      <c r="F28" s="175">
        <v>3000</v>
      </c>
      <c r="G28" s="176"/>
      <c r="H28" s="176"/>
      <c r="I28" s="176"/>
      <c r="J28" s="176"/>
      <c r="K28" s="176"/>
      <c r="L28" s="176"/>
      <c r="M28" s="176"/>
      <c r="N28" s="176"/>
      <c r="O28" s="176"/>
      <c r="P28" s="176"/>
      <c r="Q28" s="176">
        <v>3000</v>
      </c>
      <c r="R28" s="176"/>
      <c r="S28" s="176"/>
      <c r="T28" s="176"/>
      <c r="U28" s="176"/>
      <c r="V28" s="176"/>
      <c r="W28" s="176"/>
      <c r="X28" s="176"/>
      <c r="Y28" s="176"/>
      <c r="Z28" s="27">
        <f t="shared" si="0"/>
        <v>0</v>
      </c>
    </row>
    <row r="29" spans="1:26" ht="13" thickBot="1" x14ac:dyDescent="0.3">
      <c r="A29" s="54" t="s">
        <v>226</v>
      </c>
      <c r="B29" s="54" t="s">
        <v>249</v>
      </c>
      <c r="C29" s="15">
        <v>19</v>
      </c>
      <c r="D29" s="34">
        <v>17700</v>
      </c>
      <c r="E29" s="34"/>
      <c r="F29" s="34">
        <v>17700</v>
      </c>
      <c r="G29" s="30">
        <v>17700</v>
      </c>
      <c r="H29" s="30"/>
      <c r="I29" s="30"/>
      <c r="J29" s="30"/>
      <c r="K29" s="30"/>
      <c r="L29" s="30"/>
      <c r="M29" s="30"/>
      <c r="N29" s="30"/>
      <c r="O29" s="30"/>
      <c r="P29" s="30"/>
      <c r="Q29" s="30"/>
      <c r="R29" s="30"/>
      <c r="S29" s="30"/>
      <c r="T29" s="30"/>
      <c r="U29" s="30"/>
      <c r="V29" s="30"/>
      <c r="W29" s="30"/>
      <c r="X29" s="30"/>
      <c r="Y29" s="30"/>
      <c r="Z29" s="27">
        <f t="shared" si="0"/>
        <v>0</v>
      </c>
    </row>
    <row r="30" spans="1:26" ht="13.5" thickBot="1" x14ac:dyDescent="0.35">
      <c r="A30" s="24"/>
      <c r="B30" s="25" t="s">
        <v>20</v>
      </c>
      <c r="C30" s="26"/>
      <c r="D30" s="31">
        <f>SUM(D5:D29)</f>
        <v>1101600</v>
      </c>
      <c r="E30" s="31">
        <f>SUM(E5:E29)</f>
        <v>32000</v>
      </c>
      <c r="F30" s="31">
        <f>SUM(F5:F29)</f>
        <v>31000</v>
      </c>
      <c r="G30" s="31">
        <f>SUM(G5:G29)</f>
        <v>420300</v>
      </c>
      <c r="H30" s="31">
        <f t="shared" ref="H30:Y30" si="1">SUM(H5:H29)</f>
        <v>275000</v>
      </c>
      <c r="I30" s="31">
        <f t="shared" si="1"/>
        <v>144000</v>
      </c>
      <c r="J30" s="31">
        <f t="shared" si="1"/>
        <v>0</v>
      </c>
      <c r="K30" s="31">
        <f t="shared" si="1"/>
        <v>0</v>
      </c>
      <c r="L30" s="31">
        <f t="shared" si="1"/>
        <v>420000</v>
      </c>
      <c r="M30" s="31">
        <f t="shared" si="1"/>
        <v>239000</v>
      </c>
      <c r="N30" s="31">
        <f t="shared" si="1"/>
        <v>271000</v>
      </c>
      <c r="O30" s="31">
        <f t="shared" si="1"/>
        <v>198000</v>
      </c>
      <c r="P30" s="31">
        <f t="shared" si="1"/>
        <v>87000</v>
      </c>
      <c r="Q30" s="31">
        <f t="shared" si="1"/>
        <v>26300</v>
      </c>
      <c r="R30" s="31">
        <f t="shared" si="1"/>
        <v>0</v>
      </c>
      <c r="S30" s="31">
        <f t="shared" si="1"/>
        <v>26000</v>
      </c>
      <c r="T30" s="31">
        <f t="shared" si="1"/>
        <v>0</v>
      </c>
      <c r="U30" s="31">
        <f t="shared" si="1"/>
        <v>0</v>
      </c>
      <c r="V30" s="31">
        <f t="shared" si="1"/>
        <v>0</v>
      </c>
      <c r="W30" s="31">
        <f t="shared" si="1"/>
        <v>0</v>
      </c>
      <c r="X30" s="31">
        <f t="shared" si="1"/>
        <v>16000</v>
      </c>
      <c r="Y30" s="31">
        <f t="shared" si="1"/>
        <v>17600</v>
      </c>
    </row>
    <row r="31" spans="1:26" ht="13" thickTop="1" x14ac:dyDescent="0.25"/>
    <row r="32" spans="1:26" ht="15.5" x14ac:dyDescent="0.35">
      <c r="F32" s="11" t="s">
        <v>16</v>
      </c>
      <c r="G32" s="11"/>
      <c r="H32" s="5"/>
      <c r="I32" s="13"/>
    </row>
    <row r="33" spans="6:25" ht="15.5" x14ac:dyDescent="0.35">
      <c r="F33" s="6" t="s">
        <v>15</v>
      </c>
      <c r="G33" s="188"/>
      <c r="H33" s="14" t="s">
        <v>13</v>
      </c>
      <c r="I33" s="48" t="s">
        <v>14</v>
      </c>
      <c r="J33" s="134"/>
      <c r="K33" s="181" t="s">
        <v>200</v>
      </c>
      <c r="L33" s="182"/>
      <c r="M33" s="182"/>
      <c r="N33" s="182"/>
      <c r="O33" s="182"/>
      <c r="P33" s="182"/>
      <c r="Q33" s="179"/>
      <c r="R33" s="195" t="s">
        <v>13</v>
      </c>
      <c r="S33" s="195" t="s">
        <v>14</v>
      </c>
      <c r="T33" s="55"/>
      <c r="U33" s="55"/>
      <c r="V33" s="55"/>
      <c r="W33" s="55"/>
      <c r="X33" s="55"/>
      <c r="Y33" s="55"/>
    </row>
    <row r="34" spans="6:25" ht="15.5" x14ac:dyDescent="0.35">
      <c r="F34" s="203" t="s">
        <v>202</v>
      </c>
      <c r="G34" s="202"/>
      <c r="H34" s="207">
        <f>SUM(E30)</f>
        <v>32000</v>
      </c>
      <c r="I34" s="208">
        <f>SUM(F30)</f>
        <v>31000</v>
      </c>
      <c r="J34" s="134"/>
      <c r="K34" s="181"/>
      <c r="L34" s="182"/>
      <c r="M34" s="182"/>
      <c r="N34" s="182"/>
      <c r="O34" s="182"/>
      <c r="P34" s="182"/>
      <c r="Q34" s="179"/>
      <c r="R34" s="195"/>
      <c r="S34" s="195"/>
      <c r="T34" s="55"/>
      <c r="U34" s="55"/>
      <c r="V34" s="55"/>
      <c r="W34" s="55"/>
      <c r="X34" s="55"/>
      <c r="Y34" s="55"/>
    </row>
    <row r="35" spans="6:25" ht="14" x14ac:dyDescent="0.3">
      <c r="F35" s="158" t="s">
        <v>4</v>
      </c>
      <c r="G35" s="189"/>
      <c r="H35" s="160">
        <f>SUM(G30)</f>
        <v>420300</v>
      </c>
      <c r="I35" s="161">
        <f>SUM(H30)</f>
        <v>275000</v>
      </c>
      <c r="J35" s="135"/>
      <c r="K35" s="179"/>
      <c r="L35" s="179"/>
      <c r="M35" s="179"/>
      <c r="N35" s="179"/>
      <c r="O35" s="179"/>
      <c r="P35" s="179"/>
      <c r="Q35" s="179"/>
      <c r="R35" s="196" t="s">
        <v>231</v>
      </c>
      <c r="S35" s="196" t="s">
        <v>232</v>
      </c>
      <c r="T35" s="55"/>
      <c r="U35" s="55"/>
      <c r="V35" s="55"/>
      <c r="W35" s="55"/>
      <c r="X35" s="55"/>
      <c r="Y35" s="55"/>
    </row>
    <row r="36" spans="6:25" ht="13" x14ac:dyDescent="0.3">
      <c r="F36" s="162" t="s">
        <v>5</v>
      </c>
      <c r="G36" s="190"/>
      <c r="H36" s="164">
        <f>SUM(I30)</f>
        <v>144000</v>
      </c>
      <c r="I36" s="165">
        <f>SUM(J30)</f>
        <v>0</v>
      </c>
      <c r="K36" s="55"/>
      <c r="L36" s="55"/>
      <c r="M36" s="55"/>
      <c r="N36" s="55"/>
      <c r="O36" s="55"/>
      <c r="P36" s="55"/>
      <c r="Q36" s="55"/>
      <c r="R36" s="197" t="s">
        <v>230</v>
      </c>
      <c r="S36" s="197" t="s">
        <v>19</v>
      </c>
      <c r="T36" s="55"/>
      <c r="U36" s="55"/>
      <c r="V36" s="55"/>
      <c r="W36" s="55"/>
      <c r="X36" s="55"/>
      <c r="Y36" s="55"/>
    </row>
    <row r="37" spans="6:25" ht="13" x14ac:dyDescent="0.3">
      <c r="F37" s="166" t="s">
        <v>6</v>
      </c>
      <c r="G37" s="191"/>
      <c r="H37" s="168">
        <f>SUM(K30)</f>
        <v>0</v>
      </c>
      <c r="I37" s="169">
        <f>SUM(L30)</f>
        <v>420000</v>
      </c>
      <c r="K37" s="180"/>
      <c r="L37" s="180"/>
      <c r="M37" s="55"/>
      <c r="N37" s="55"/>
      <c r="O37" s="55"/>
      <c r="P37" s="55"/>
      <c r="Q37" s="55"/>
      <c r="R37" s="197" t="s">
        <v>17</v>
      </c>
      <c r="S37" s="197" t="s">
        <v>18</v>
      </c>
      <c r="T37" s="55"/>
      <c r="U37" s="55"/>
      <c r="V37" s="55"/>
      <c r="W37" s="55"/>
      <c r="X37" s="55"/>
      <c r="Y37" s="55"/>
    </row>
    <row r="38" spans="6:25" ht="13" x14ac:dyDescent="0.3">
      <c r="F38" s="162" t="s">
        <v>7</v>
      </c>
      <c r="G38" s="190"/>
      <c r="H38" s="164">
        <f>SUM(M30)</f>
        <v>239000</v>
      </c>
      <c r="I38" s="170">
        <f>SUM(N30)</f>
        <v>271000</v>
      </c>
      <c r="K38" s="55"/>
      <c r="L38" s="180"/>
      <c r="M38" s="55"/>
      <c r="N38" s="55"/>
      <c r="O38" s="55"/>
      <c r="P38" s="55"/>
      <c r="Q38" s="55"/>
      <c r="R38" s="55"/>
      <c r="S38" s="55"/>
      <c r="T38" s="55"/>
      <c r="U38" s="55"/>
      <c r="V38" s="55"/>
      <c r="W38" s="55"/>
      <c r="X38" s="55"/>
      <c r="Y38" s="55"/>
    </row>
    <row r="39" spans="6:25" ht="13" x14ac:dyDescent="0.3">
      <c r="F39" s="166" t="s">
        <v>8</v>
      </c>
      <c r="G39" s="191"/>
      <c r="H39" s="168">
        <f>SUM(O30)</f>
        <v>198000</v>
      </c>
      <c r="I39" s="169">
        <f>SUM(P30)</f>
        <v>87000</v>
      </c>
      <c r="K39" s="55"/>
      <c r="L39" s="55"/>
      <c r="M39" s="55"/>
      <c r="N39" s="55"/>
      <c r="O39" s="55"/>
      <c r="P39" s="55"/>
      <c r="Q39" s="55"/>
      <c r="R39" s="55"/>
      <c r="S39" s="55"/>
      <c r="T39" s="55"/>
      <c r="U39" s="55"/>
      <c r="V39" s="55"/>
      <c r="W39" s="55"/>
      <c r="X39" s="55"/>
      <c r="Y39" s="55"/>
    </row>
    <row r="40" spans="6:25" ht="13" x14ac:dyDescent="0.3">
      <c r="F40" s="162" t="s">
        <v>9</v>
      </c>
      <c r="G40" s="190"/>
      <c r="H40" s="164">
        <f>SUM(Q30)</f>
        <v>26300</v>
      </c>
      <c r="I40" s="170">
        <f>SUM(R30)</f>
        <v>0</v>
      </c>
      <c r="K40" s="180"/>
      <c r="L40" s="180"/>
      <c r="M40" s="55"/>
      <c r="N40" s="55"/>
      <c r="O40" s="55"/>
      <c r="P40" s="55"/>
      <c r="Q40" s="55"/>
      <c r="R40" s="55"/>
      <c r="S40" s="55"/>
      <c r="T40" s="55"/>
      <c r="U40" s="55"/>
      <c r="V40" s="55"/>
      <c r="W40" s="55"/>
      <c r="X40" s="55"/>
      <c r="Y40" s="55"/>
    </row>
    <row r="41" spans="6:25" ht="13" x14ac:dyDescent="0.3">
      <c r="F41" s="166" t="s">
        <v>10</v>
      </c>
      <c r="G41" s="191"/>
      <c r="H41" s="168">
        <f>SUM(S30)</f>
        <v>26000</v>
      </c>
      <c r="I41" s="169">
        <f>SUM(T30)</f>
        <v>0</v>
      </c>
      <c r="K41" s="55"/>
      <c r="L41" s="180"/>
      <c r="M41" s="55"/>
      <c r="N41" s="55"/>
      <c r="O41" s="55"/>
      <c r="P41" s="55"/>
      <c r="Q41" s="55"/>
      <c r="R41" s="55"/>
      <c r="S41" s="55"/>
      <c r="T41" s="55"/>
      <c r="U41" s="55"/>
      <c r="V41" s="55"/>
      <c r="W41" s="55"/>
      <c r="X41" s="55"/>
      <c r="Y41" s="55"/>
    </row>
    <row r="42" spans="6:25" ht="13" x14ac:dyDescent="0.3">
      <c r="F42" s="162" t="s">
        <v>21</v>
      </c>
      <c r="G42" s="190"/>
      <c r="H42" s="164">
        <f>SUM(U30)</f>
        <v>0</v>
      </c>
      <c r="I42" s="170">
        <f>SUM(V30)</f>
        <v>0</v>
      </c>
      <c r="K42" s="55"/>
      <c r="L42" s="55"/>
      <c r="M42" s="55"/>
      <c r="N42" s="55"/>
      <c r="O42" s="55"/>
      <c r="P42" s="55"/>
      <c r="Q42" s="55"/>
      <c r="R42" s="55"/>
      <c r="S42" s="55"/>
      <c r="T42" s="55"/>
      <c r="U42" s="55"/>
      <c r="V42" s="55"/>
      <c r="W42" s="55"/>
      <c r="X42" s="55"/>
      <c r="Y42" s="55"/>
    </row>
    <row r="43" spans="6:25" ht="13.5" thickBot="1" x14ac:dyDescent="0.35">
      <c r="F43" s="171" t="s">
        <v>12</v>
      </c>
      <c r="G43" s="192"/>
      <c r="H43" s="204">
        <f>SUM(X30)</f>
        <v>16000</v>
      </c>
      <c r="I43" s="174">
        <f>SUM(Y30)</f>
        <v>17600</v>
      </c>
      <c r="K43" s="180"/>
      <c r="L43" s="180"/>
      <c r="M43" s="55"/>
      <c r="N43" s="55"/>
      <c r="O43" s="55"/>
      <c r="P43" s="55"/>
      <c r="Q43" s="55"/>
      <c r="R43" s="55"/>
      <c r="S43" s="55"/>
      <c r="T43" s="55"/>
      <c r="U43" s="55"/>
      <c r="V43" s="55"/>
      <c r="W43" s="55"/>
      <c r="X43" s="55"/>
      <c r="Y43" s="55"/>
    </row>
    <row r="44" spans="6:25" ht="16" thickBot="1" x14ac:dyDescent="0.4">
      <c r="F44" s="21" t="s">
        <v>20</v>
      </c>
      <c r="G44" s="193"/>
      <c r="H44" s="70">
        <f>SUM(H34:H43)</f>
        <v>1101600</v>
      </c>
      <c r="I44" s="71">
        <f>SUM(I34:I43)</f>
        <v>1101600</v>
      </c>
      <c r="K44" s="55"/>
      <c r="L44" s="180"/>
      <c r="M44" s="55"/>
      <c r="N44" s="55"/>
      <c r="O44" s="55"/>
      <c r="P44" s="55"/>
      <c r="Q44" s="55"/>
      <c r="R44" s="55"/>
      <c r="S44" s="55"/>
      <c r="T44" s="55"/>
      <c r="U44" s="55"/>
      <c r="V44" s="55"/>
      <c r="W44" s="55"/>
      <c r="X44" s="55"/>
      <c r="Y44" s="55"/>
    </row>
    <row r="45" spans="6:25" ht="13" thickTop="1" x14ac:dyDescent="0.25"/>
  </sheetData>
  <mergeCells count="10">
    <mergeCell ref="W3:Y3"/>
    <mergeCell ref="E3:F3"/>
    <mergeCell ref="G3:H3"/>
    <mergeCell ref="I3:J3"/>
    <mergeCell ref="K3:L3"/>
    <mergeCell ref="M3:N3"/>
    <mergeCell ref="O3:P3"/>
    <mergeCell ref="Q3:R3"/>
    <mergeCell ref="S3:T3"/>
    <mergeCell ref="U3:V3"/>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Verk. 1 Dagbók</vt:lpstr>
      <vt:lpstr>Verk. 1 Reikningsjöfnuður</vt:lpstr>
      <vt:lpstr>Verk. 2 Dagbók</vt:lpstr>
      <vt:lpstr>Verk. 2 Reikningsj.</vt:lpstr>
      <vt:lpstr>Verk. 3 Dagbók</vt:lpstr>
      <vt:lpstr>Verk. 3 Reikningsj.</vt:lpstr>
      <vt:lpstr>Verk. 4 Dagbók</vt:lpstr>
      <vt:lpstr>Verk. 4 Reikningsj.</vt:lpstr>
      <vt:lpstr>Verk. 5 Dagbók</vt:lpstr>
      <vt:lpstr>Verk. 5 Reikningsj.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 Harðardóttir - VMA</dc:creator>
  <cp:lastModifiedBy>Katrin Harðardóttir - VMA</cp:lastModifiedBy>
  <dcterms:created xsi:type="dcterms:W3CDTF">2025-01-05T18:22:25Z</dcterms:created>
  <dcterms:modified xsi:type="dcterms:W3CDTF">2026-01-22T22:07:25Z</dcterms:modified>
</cp:coreProperties>
</file>