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iknistofnun-my.sharepoint.com/personal/gisli_o_gudmundsson_vma_is/Documents/Haust 2023/RÖKV Kvöldnám/"/>
    </mc:Choice>
  </mc:AlternateContent>
  <xr:revisionPtr revIDLastSave="0" documentId="8_{36161EB4-F5BE-4560-91D3-65282CD373FB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2" l="1"/>
  <c r="AD8" i="2"/>
  <c r="AC14" i="2"/>
  <c r="AC15" i="2"/>
  <c r="AC16" i="2"/>
  <c r="AC17" i="2"/>
  <c r="AC18" i="2"/>
  <c r="AC19" i="2"/>
  <c r="AC20" i="2"/>
  <c r="AC13" i="2"/>
  <c r="AE11" i="2"/>
  <c r="AE12" i="2"/>
  <c r="AE13" i="2"/>
  <c r="AE10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9" i="2"/>
  <c r="AA10" i="2"/>
  <c r="AA11" i="2"/>
  <c r="AA12" i="2"/>
  <c r="AA8" i="2"/>
  <c r="AA7" i="2"/>
  <c r="AA6" i="2"/>
  <c r="AC7" i="2"/>
  <c r="AD9" i="2"/>
  <c r="AD10" i="2"/>
  <c r="AD11" i="2"/>
  <c r="AD12" i="2"/>
  <c r="AD13" i="2"/>
  <c r="AD14" i="2"/>
  <c r="AD15" i="2"/>
  <c r="AD16" i="2"/>
  <c r="AD17" i="2"/>
  <c r="AD18" i="2"/>
  <c r="AD19" i="2"/>
  <c r="AD6" i="2"/>
  <c r="AC8" i="2"/>
  <c r="AC9" i="2"/>
  <c r="AC10" i="2"/>
  <c r="AC11" i="2"/>
  <c r="AC12" i="2"/>
  <c r="AC6" i="2"/>
  <c r="I29" i="2"/>
  <c r="I30" i="2"/>
  <c r="I31" i="2"/>
  <c r="I32" i="2"/>
  <c r="I33" i="2"/>
  <c r="I34" i="2"/>
  <c r="I35" i="2"/>
  <c r="I36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I20" i="2"/>
  <c r="I21" i="2"/>
  <c r="I22" i="2"/>
  <c r="I23" i="2"/>
  <c r="I24" i="2"/>
  <c r="I25" i="2"/>
  <c r="I26" i="2"/>
  <c r="I27" i="2"/>
  <c r="I28" i="2"/>
  <c r="F8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7" i="2"/>
  <c r="I8" i="2"/>
  <c r="I9" i="2"/>
  <c r="I10" i="2"/>
  <c r="J10" i="2" s="1"/>
  <c r="I11" i="2"/>
  <c r="I12" i="2"/>
  <c r="I13" i="2"/>
  <c r="J13" i="2" s="1"/>
  <c r="I14" i="2"/>
  <c r="I15" i="2"/>
  <c r="I16" i="2"/>
  <c r="I17" i="2"/>
  <c r="I18" i="2"/>
  <c r="I19" i="2"/>
  <c r="I7" i="2"/>
  <c r="H8" i="2"/>
  <c r="H9" i="2"/>
  <c r="H10" i="2"/>
  <c r="H11" i="2"/>
  <c r="H12" i="2"/>
  <c r="H13" i="2"/>
  <c r="H14" i="2"/>
  <c r="H15" i="2"/>
  <c r="H16" i="2"/>
  <c r="H17" i="2"/>
  <c r="H18" i="2"/>
  <c r="H7" i="2"/>
  <c r="M6" i="1" l="1"/>
  <c r="N56" i="1" l="1"/>
  <c r="O56" i="1" s="1"/>
  <c r="N55" i="1"/>
  <c r="O55" i="1" s="1"/>
  <c r="N50" i="1"/>
  <c r="O50" i="1" s="1"/>
  <c r="N40" i="1"/>
  <c r="O40" i="1" s="1"/>
  <c r="N41" i="1"/>
  <c r="O41" i="1" s="1"/>
  <c r="N42" i="1"/>
  <c r="O42" i="1" s="1"/>
  <c r="N43" i="1"/>
  <c r="O43" i="1" s="1"/>
  <c r="N44" i="1"/>
  <c r="O44" i="1" s="1"/>
  <c r="N45" i="1"/>
  <c r="O45" i="1" s="1"/>
  <c r="N39" i="1"/>
  <c r="O39" i="1" s="1"/>
  <c r="L49" i="1"/>
  <c r="N49" i="1" s="1"/>
  <c r="O49" i="1" s="1"/>
  <c r="L50" i="1"/>
  <c r="L51" i="1"/>
  <c r="N51" i="1" s="1"/>
  <c r="O51" i="1" s="1"/>
  <c r="L52" i="1"/>
  <c r="N52" i="1" s="1"/>
  <c r="O52" i="1" s="1"/>
  <c r="L53" i="1"/>
  <c r="N53" i="1" s="1"/>
  <c r="O53" i="1" s="1"/>
  <c r="L54" i="1"/>
  <c r="N54" i="1" s="1"/>
  <c r="O54" i="1" s="1"/>
  <c r="L48" i="1"/>
  <c r="N48" i="1" s="1"/>
  <c r="O48" i="1" s="1"/>
  <c r="O9" i="1"/>
  <c r="N7" i="1"/>
  <c r="N8" i="1"/>
  <c r="N9" i="1"/>
  <c r="N10" i="1"/>
  <c r="N11" i="1"/>
  <c r="N12" i="1"/>
  <c r="O12" i="1" s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6" i="1"/>
  <c r="M7" i="1"/>
  <c r="M8" i="1"/>
  <c r="M9" i="1"/>
  <c r="K9" i="1" s="1"/>
  <c r="M10" i="1"/>
  <c r="K10" i="1" s="1"/>
  <c r="M11" i="1"/>
  <c r="M12" i="1"/>
  <c r="K12" i="1" s="1"/>
  <c r="M13" i="1"/>
  <c r="M14" i="1"/>
  <c r="M15" i="1"/>
  <c r="M16" i="1"/>
  <c r="K16" i="1" s="1"/>
  <c r="M17" i="1"/>
  <c r="M18" i="1"/>
  <c r="K18" i="1" s="1"/>
  <c r="M19" i="1"/>
  <c r="K19" i="1" s="1"/>
  <c r="M20" i="1"/>
  <c r="K20" i="1" s="1"/>
  <c r="M21" i="1"/>
  <c r="K21" i="1" s="1"/>
  <c r="M22" i="1"/>
  <c r="K22" i="1" s="1"/>
  <c r="M23" i="1"/>
  <c r="M24" i="1"/>
  <c r="K24" i="1" s="1"/>
  <c r="M25" i="1"/>
  <c r="K25" i="1" s="1"/>
  <c r="M26" i="1"/>
  <c r="M27" i="1"/>
  <c r="M28" i="1"/>
  <c r="K28" i="1" s="1"/>
  <c r="M29" i="1"/>
  <c r="K29" i="1" s="1"/>
  <c r="M30" i="1"/>
  <c r="K30" i="1" s="1"/>
  <c r="M31" i="1"/>
  <c r="M32" i="1"/>
  <c r="K32" i="1" s="1"/>
  <c r="M33" i="1"/>
  <c r="K33" i="1" s="1"/>
  <c r="M34" i="1"/>
  <c r="K34" i="1" s="1"/>
  <c r="M35" i="1"/>
  <c r="K13" i="1"/>
  <c r="K14" i="1"/>
  <c r="K8" i="1"/>
  <c r="K6" i="1"/>
  <c r="K7" i="1"/>
  <c r="K11" i="1"/>
  <c r="K15" i="1"/>
  <c r="K17" i="1"/>
  <c r="K23" i="1"/>
  <c r="K27" i="1"/>
  <c r="K31" i="1"/>
  <c r="K35" i="1"/>
  <c r="K26" i="1" l="1"/>
</calcChain>
</file>

<file path=xl/sharedStrings.xml><?xml version="1.0" encoding="utf-8"?>
<sst xmlns="http://schemas.openxmlformats.org/spreadsheetml/2006/main" count="47" uniqueCount="28">
  <si>
    <t>V</t>
  </si>
  <si>
    <t>°C</t>
  </si>
  <si>
    <t>Stuðull (Gain)</t>
  </si>
  <si>
    <t>Zelio
8 bit (0-255)</t>
  </si>
  <si>
    <t>Zelio
10 bit (0-1023)</t>
  </si>
  <si>
    <t>RI PLC 1003 - Skilaverkefni 6</t>
  </si>
  <si>
    <t>Mismunur
Raung-Óskg</t>
  </si>
  <si>
    <t>sjá nákvæmari útreining hér fyrir neðan</t>
  </si>
  <si>
    <t>Breytitafla  Volt - °C - Forritunargildi</t>
  </si>
  <si>
    <t xml:space="preserve">Value </t>
  </si>
  <si>
    <t>0-255</t>
  </si>
  <si>
    <t xml:space="preserve">Hiti </t>
  </si>
  <si>
    <t>0-30°</t>
  </si>
  <si>
    <t>Inngangar 0-10V (8 bita)</t>
  </si>
  <si>
    <t>Útgangar 0-10V (10 bita)</t>
  </si>
  <si>
    <t>0-1023</t>
  </si>
  <si>
    <t>Hitastig --&gt; Forritunargildi</t>
  </si>
  <si>
    <t>Hitastig --&gt; Volt</t>
  </si>
  <si>
    <t xml:space="preserve">Gain stuðull </t>
  </si>
  <si>
    <t xml:space="preserve">Margföldunarstuðull í Gain blokkinni verður að vera heil tala. </t>
  </si>
  <si>
    <t>Þegar óskgildi er jafnt hita á loki að ver 50% opinn eða 512</t>
  </si>
  <si>
    <t>Y = (A/B) x + C</t>
  </si>
  <si>
    <t>If x = 0</t>
  </si>
  <si>
    <t>Y = C = -25</t>
  </si>
  <si>
    <t>If x = 1023, Y = 125</t>
  </si>
  <si>
    <t>Y = (A/B) x 1023 – 25 = 125</t>
  </si>
  <si>
    <t>(A/B) x1023 = 125 + 25 = 150</t>
  </si>
  <si>
    <t>Then A = 150 and B = 1023 C = - 25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</si>
</sst>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Helvetica"/>
    </font>
    <font>
      <b/>
      <sz val="10"/>
      <color rgb="FF000000"/>
      <name val="Helvetica-Bold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 wrapText="1"/>
    </xf>
    <xf numFmtId="0" fontId="4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left" wrapText="1"/>
    </xf>
    <xf numFmtId="164" fontId="2" fillId="0" borderId="0" xfId="0" applyNumberFormat="1" applyFont="1" applyAlignment="1">
      <alignment horizontal="left"/>
    </xf>
    <xf numFmtId="1" fontId="0" fillId="0" borderId="0" xfId="0" applyNumberFormat="1"/>
    <xf numFmtId="0" fontId="2" fillId="0" borderId="0" xfId="0" applyFont="1"/>
    <xf numFmtId="0" fontId="0" fillId="2" borderId="0" xfId="0" applyFill="1"/>
    <xf numFmtId="0" fontId="5" fillId="0" borderId="0" xfId="0" applyFont="1"/>
    <xf numFmtId="0" fontId="6" fillId="0" borderId="0" xfId="0" applyFont="1"/>
    <xf numFmtId="2" fontId="0" fillId="0" borderId="0" xfId="0" applyNumberFormat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8813817627635257"/>
          <c:y val="0.1901738845144357"/>
          <c:w val="0.54807364133246794"/>
          <c:h val="0.75379593175853021"/>
        </c:manualLayout>
      </c:layout>
      <c:lineChart>
        <c:grouping val="stacked"/>
        <c:varyColors val="0"/>
        <c:ser>
          <c:idx val="0"/>
          <c:order val="0"/>
          <c:tx>
            <c:v>Opnun á loka [%]</c:v>
          </c:tx>
          <c:cat>
            <c:numRef>
              <c:f>Sheet1!$F$5:$F$7</c:f>
              <c:numCache>
                <c:formatCode>General</c:formatCode>
                <c:ptCount val="3"/>
                <c:pt idx="0">
                  <c:v>100</c:v>
                </c:pt>
                <c:pt idx="1">
                  <c:v>50</c:v>
                </c:pt>
                <c:pt idx="2">
                  <c:v>0</c:v>
                </c:pt>
              </c:numCache>
            </c:numRef>
          </c:cat>
          <c:val>
            <c:numRef>
              <c:f>Sheet1!$E$5:$E$7</c:f>
              <c:numCache>
                <c:formatCode>General</c:formatCode>
                <c:ptCount val="3"/>
                <c:pt idx="0">
                  <c:v>-7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18-4485-A603-737CB7A3A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31264"/>
        <c:axId val="69567040"/>
      </c:lineChart>
      <c:catAx>
        <c:axId val="104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567040"/>
        <c:crosses val="autoZero"/>
        <c:auto val="1"/>
        <c:lblAlgn val="ctr"/>
        <c:lblOffset val="100"/>
        <c:noMultiLvlLbl val="0"/>
      </c:catAx>
      <c:valAx>
        <c:axId val="69567040"/>
        <c:scaling>
          <c:orientation val="minMax"/>
        </c:scaling>
        <c:delete val="0"/>
        <c:axPos val="l"/>
        <c:majorGridlines/>
        <c:numFmt formatCode="\ \+#,##0\°_ ;\-#,##0\°" sourceLinked="0"/>
        <c:majorTickMark val="out"/>
        <c:minorTickMark val="none"/>
        <c:tickLblPos val="nextTo"/>
        <c:crossAx val="10433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185737</xdr:rowOff>
    </xdr:from>
    <xdr:to>
      <xdr:col>8</xdr:col>
      <xdr:colOff>581025</xdr:colOff>
      <xdr:row>22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347663</xdr:colOff>
      <xdr:row>10</xdr:row>
      <xdr:rowOff>180975</xdr:rowOff>
    </xdr:from>
    <xdr:to>
      <xdr:col>1</xdr:col>
      <xdr:colOff>61913</xdr:colOff>
      <xdr:row>20</xdr:row>
      <xdr:rowOff>52387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 rot="16200000">
          <a:off x="-378618" y="3002756"/>
          <a:ext cx="1776412" cy="323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is-I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Raungildi - </a:t>
          </a:r>
          <a:r>
            <a:rPr lang="is-IS" sz="1200" b="1"/>
            <a:t>Óskgildi [°C]</a:t>
          </a:r>
        </a:p>
      </xdr:txBody>
    </xdr:sp>
    <xdr:clientData/>
  </xdr:twoCellAnchor>
  <xdr:twoCellAnchor>
    <xdr:from>
      <xdr:col>5</xdr:col>
      <xdr:colOff>95250</xdr:colOff>
      <xdr:row>40</xdr:row>
      <xdr:rowOff>171450</xdr:rowOff>
    </xdr:from>
    <xdr:to>
      <xdr:col>9</xdr:col>
      <xdr:colOff>123825</xdr:colOff>
      <xdr:row>51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43250" y="8601075"/>
          <a:ext cx="2466975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s-IS" sz="1100"/>
            <a:t>Margföldunarstuðullinn fyrir Gain blokkina verður að vera heil tala. </a:t>
          </a:r>
        </a:p>
        <a:p>
          <a:r>
            <a:rPr lang="is-IS" sz="1100"/>
            <a:t>Vel því þá heilu tölu sem kemst næst því</a:t>
          </a:r>
          <a:r>
            <a:rPr lang="is-IS" sz="1100" baseline="0"/>
            <a:t> sem hún á að vera.</a:t>
          </a:r>
        </a:p>
        <a:p>
          <a:r>
            <a:rPr lang="is-IS" sz="1100" baseline="0"/>
            <a:t>Það er 4 fyrir 4 gráðurnar og 2 fyrir 7 gráðurnar.</a:t>
          </a:r>
        </a:p>
        <a:p>
          <a:r>
            <a:rPr lang="is-IS" sz="1100" baseline="0"/>
            <a:t>Þetta gefur ekki nákvæmlega réttu útkomuna en reikniaðgerðirnar  í Zelio bjóða ekki upp á meiri nákvæmni.</a:t>
          </a:r>
        </a:p>
        <a:p>
          <a:r>
            <a:rPr lang="is-IS" sz="1100" baseline="0"/>
            <a:t>Fyrir húshitun eins og í þessu tilfelli er þetta þó vel ásættanlegt.</a:t>
          </a:r>
          <a:endParaRPr lang="is-IS" sz="1100"/>
        </a:p>
      </xdr:txBody>
    </xdr:sp>
    <xdr:clientData/>
  </xdr:twoCellAnchor>
  <xdr:twoCellAnchor>
    <xdr:from>
      <xdr:col>6</xdr:col>
      <xdr:colOff>209550</xdr:colOff>
      <xdr:row>39</xdr:row>
      <xdr:rowOff>19050</xdr:rowOff>
    </xdr:from>
    <xdr:to>
      <xdr:col>14</xdr:col>
      <xdr:colOff>361950</xdr:colOff>
      <xdr:row>44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3867150" y="8258175"/>
          <a:ext cx="5676900" cy="111442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247650</xdr:colOff>
      <xdr:row>45</xdr:row>
      <xdr:rowOff>104776</xdr:rowOff>
    </xdr:from>
    <xdr:to>
      <xdr:col>14</xdr:col>
      <xdr:colOff>266700</xdr:colOff>
      <xdr:row>55</xdr:row>
      <xdr:rowOff>76200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5124450" y="9486901"/>
          <a:ext cx="4324350" cy="1876424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523872</xdr:colOff>
      <xdr:row>3</xdr:row>
      <xdr:rowOff>58736</xdr:rowOff>
    </xdr:from>
    <xdr:ext cx="4810127" cy="519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C9BAC26-6FC0-4960-87B9-91A4C056E396}"/>
                </a:ext>
              </a:extLst>
            </xdr:cNvPr>
            <xdr:cNvSpPr txBox="1"/>
          </xdr:nvSpPr>
          <xdr:spPr>
            <a:xfrm>
              <a:off x="9490072" y="611186"/>
              <a:ext cx="4810127" cy="519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is-I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𝑉𝑖𝑛𝑛𝑠𝑙𝑢𝑠𝑣𝑖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ð 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𝑖𝑛𝑛𝑔𝑎𝑛𝑔𝑠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 [#]</m:t>
                      </m:r>
                    </m:num>
                    <m:den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𝑉𝑖𝑛𝑛𝑠𝑙𝑢𝑠𝑣𝑖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ð 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h𝑖𝑡𝑎𝑛𝑒𝑚𝑎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 [°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𝐶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]</m:t>
                      </m:r>
                    </m:den>
                  </m:f>
                  <m:r>
                    <a:rPr lang="is-IS" sz="1400" b="0" i="1">
                      <a:solidFill>
                        <a:schemeClr val="tx1"/>
                      </a:solidFill>
                      <a:latin typeface="Cambria Math"/>
                      <a:ea typeface="+mn-ea"/>
                      <a:cs typeface="+mn-cs"/>
                    </a:rPr>
                    <m:t>×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𝐻𝑖𝑡𝑎𝑠𝑡𝑖𝑔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[°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]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/>
                      <a:cs typeface="+mn-cs"/>
                    </a:rPr>
                    <m:t>=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/>
                      <a:cs typeface="+mn-cs"/>
                    </a:rPr>
                    <m:t>𝐹𝑜𝑟𝑟𝑖𝑡𝑢𝑛𝑎𝑟𝑔𝑖𝑙𝑑𝑖</m:t>
                  </m:r>
                </m:oMath>
              </a14:m>
              <a:r>
                <a:rPr lang="is-IS" sz="1400" i="1">
                  <a:effectLst/>
                </a:rPr>
                <a:t> (#)</a:t>
              </a:r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C9BAC26-6FC0-4960-87B9-91A4C056E396}"/>
                </a:ext>
              </a:extLst>
            </xdr:cNvPr>
            <xdr:cNvSpPr txBox="1"/>
          </xdr:nvSpPr>
          <xdr:spPr>
            <a:xfrm>
              <a:off x="9490072" y="611186"/>
              <a:ext cx="4810127" cy="519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𝑉𝑖𝑛𝑛𝑠𝑙𝑢𝑠𝑣𝑖ð 𝑖𝑛𝑛𝑔𝑎𝑛𝑔𝑠 [#]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𝑉𝑖𝑛𝑛𝑠𝑙𝑢𝑠𝑣𝑖ð ℎ𝑖𝑡𝑎𝑛𝑒𝑚𝑎 [°𝐶]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×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𝐻𝑖𝑡𝑎𝑠𝑡𝑖𝑔 [°𝐶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=𝐹𝑜𝑟𝑟𝑖𝑡𝑢𝑛𝑎𝑟𝑔𝑖𝑙𝑑𝑖</a:t>
              </a:r>
              <a:r>
                <a:rPr lang="is-IS" sz="1400" i="1">
                  <a:effectLst/>
                </a:rPr>
                <a:t> (#)</a:t>
              </a:r>
            </a:p>
          </xdr:txBody>
        </xdr:sp>
      </mc:Fallback>
    </mc:AlternateContent>
    <xdr:clientData/>
  </xdr:oneCellAnchor>
  <xdr:oneCellAnchor>
    <xdr:from>
      <xdr:col>12</xdr:col>
      <xdr:colOff>466724</xdr:colOff>
      <xdr:row>9</xdr:row>
      <xdr:rowOff>71437</xdr:rowOff>
    </xdr:from>
    <xdr:ext cx="4381501" cy="445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445C6C9-3016-4C0F-B8EA-5E8F8C43DADD}"/>
                </a:ext>
              </a:extLst>
            </xdr:cNvPr>
            <xdr:cNvSpPr txBox="1"/>
          </xdr:nvSpPr>
          <xdr:spPr>
            <a:xfrm>
              <a:off x="2905124" y="4643437"/>
              <a:ext cx="4381501" cy="445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is-I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is-IS" sz="1100" i="1">
                            <a:latin typeface="Cambria Math"/>
                          </a:rPr>
                          <m:t>𝑉</m:t>
                        </m:r>
                        <m:r>
                          <a:rPr lang="is-IS" sz="1100" b="0" i="1">
                            <a:latin typeface="Cambria Math"/>
                          </a:rPr>
                          <m:t>𝑖𝑛𝑛𝑠𝑙𝑢𝑠𝑣𝑖</m:t>
                        </m:r>
                        <m:r>
                          <a:rPr lang="is-IS" sz="1100" b="0" i="1">
                            <a:latin typeface="Cambria Math"/>
                          </a:rPr>
                          <m:t>ð </m:t>
                        </m:r>
                        <m:r>
                          <a:rPr lang="is-IS" sz="1100" b="0" i="1">
                            <a:latin typeface="Cambria Math"/>
                          </a:rPr>
                          <m:t>𝑖𝑛𝑛𝑔𝑎𝑛𝑔𝑠</m:t>
                        </m:r>
                        <m:r>
                          <a:rPr lang="is-IS" sz="1100" b="0" i="1">
                            <a:latin typeface="Cambria Math"/>
                          </a:rPr>
                          <m:t> [</m:t>
                        </m:r>
                        <m:r>
                          <a:rPr lang="is-IS" sz="1100" b="0" i="1">
                            <a:latin typeface="Cambria Math"/>
                          </a:rPr>
                          <m:t>𝑉</m:t>
                        </m:r>
                        <m:r>
                          <a:rPr lang="is-IS" sz="1100" b="0" i="1">
                            <a:latin typeface="Cambria Math"/>
                          </a:rPr>
                          <m:t>]</m:t>
                        </m:r>
                      </m:num>
                      <m:den>
                        <m:r>
                          <a:rPr lang="is-IS" sz="1100" b="0" i="1">
                            <a:latin typeface="Cambria Math"/>
                          </a:rPr>
                          <m:t>𝑉𝑖𝑛𝑛𝑠𝑙𝑢𝑠𝑣𝑖</m:t>
                        </m:r>
                        <m:r>
                          <a:rPr lang="is-IS" sz="1100" b="0" i="1">
                            <a:latin typeface="Cambria Math"/>
                          </a:rPr>
                          <m:t>ð </m:t>
                        </m:r>
                        <m:r>
                          <a:rPr lang="is-IS" sz="1100" b="0" i="1">
                            <a:latin typeface="Cambria Math"/>
                          </a:rPr>
                          <m:t>h𝑖𝑡𝑎𝑛𝑒𝑚𝑎</m:t>
                        </m:r>
                        <m:r>
                          <a:rPr lang="is-IS" sz="1100" b="0" i="1">
                            <a:latin typeface="Cambria Math"/>
                          </a:rPr>
                          <m:t> [°</m:t>
                        </m:r>
                        <m:r>
                          <a:rPr lang="is-IS" sz="1100" b="0" i="1">
                            <a:latin typeface="Cambria Math"/>
                          </a:rPr>
                          <m:t>𝐶</m:t>
                        </m:r>
                        <m:r>
                          <a:rPr lang="is-IS" sz="1100" b="0" i="1">
                            <a:latin typeface="Cambria Math"/>
                          </a:rPr>
                          <m:t>]</m:t>
                        </m:r>
                      </m:den>
                    </m:f>
                    <m:r>
                      <a:rPr lang="is-IS" sz="1100" i="0">
                        <a:latin typeface="Cambria Math" panose="02040503050406030204" pitchFamily="18" charset="0"/>
                        <a:ea typeface="Cambria Math"/>
                      </a:rPr>
                      <m:t>×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𝐻𝑖𝑡𝑎𝑠𝑡𝑖𝑔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d>
                      <m:dPr>
                        <m:begChr m:val="["/>
                        <m:endChr m:val="]"/>
                        <m:ctrlPr>
                          <a:rPr lang="is-I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is-I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°</m:t>
                        </m:r>
                        <m:r>
                          <a:rPr lang="is-I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</m:e>
                    </m:d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=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𝐼𝑛𝑛𝑔𝑎𝑛𝑔𝑠𝑠𝑝𝑒𝑛𝑛𝑎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 [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𝑉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Cambria Math"/>
                        <a:cs typeface="+mn-cs"/>
                      </a:rPr>
                      <m:t>]</m:t>
                    </m:r>
                  </m:oMath>
                </m:oMathPara>
              </a14:m>
              <a:endParaRPr lang="is-IS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445C6C9-3016-4C0F-B8EA-5E8F8C43DADD}"/>
                </a:ext>
              </a:extLst>
            </xdr:cNvPr>
            <xdr:cNvSpPr txBox="1"/>
          </xdr:nvSpPr>
          <xdr:spPr>
            <a:xfrm>
              <a:off x="2905124" y="4643437"/>
              <a:ext cx="4381501" cy="445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is-IS" sz="1100" i="0">
                  <a:latin typeface="Cambria Math" panose="02040503050406030204" pitchFamily="18" charset="0"/>
                </a:rPr>
                <a:t>(</a:t>
              </a:r>
              <a:r>
                <a:rPr lang="is-IS" sz="1100" i="0">
                  <a:latin typeface="Cambria Math"/>
                </a:rPr>
                <a:t>𝑉</a:t>
              </a:r>
              <a:r>
                <a:rPr lang="is-IS" sz="1100" b="0" i="0">
                  <a:latin typeface="Cambria Math"/>
                </a:rPr>
                <a:t>𝑖𝑛𝑛𝑠𝑙𝑢𝑠𝑣𝑖ð 𝑖𝑛𝑛𝑔𝑎𝑛𝑔𝑠 [𝑉]</a:t>
              </a:r>
              <a:r>
                <a:rPr lang="is-IS" sz="1100" b="0" i="0">
                  <a:latin typeface="Cambria Math" panose="02040503050406030204" pitchFamily="18" charset="0"/>
                </a:rPr>
                <a:t>)/(</a:t>
              </a:r>
              <a:r>
                <a:rPr lang="is-IS" sz="1100" b="0" i="0">
                  <a:latin typeface="Cambria Math"/>
                </a:rPr>
                <a:t>𝑉𝑖𝑛𝑛𝑠𝑙𝑢𝑠𝑣𝑖ð ℎ𝑖𝑡𝑎𝑛𝑒𝑚𝑎 [°𝐶]</a:t>
              </a:r>
              <a:r>
                <a:rPr lang="is-IS" sz="1100" b="0" i="0">
                  <a:latin typeface="Cambria Math" panose="02040503050406030204" pitchFamily="18" charset="0"/>
                </a:rPr>
                <a:t>)</a:t>
              </a:r>
              <a:r>
                <a:rPr lang="is-IS" sz="1100" i="0">
                  <a:latin typeface="Cambria Math" panose="02040503050406030204" pitchFamily="18" charset="0"/>
                  <a:ea typeface="Cambria Math"/>
                </a:rPr>
                <a:t>×</a:t>
              </a:r>
              <a:r>
                <a:rPr lang="is-I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𝐻𝑖𝑡𝑎𝑠𝑡𝑖𝑔 [°𝐶]</a:t>
              </a:r>
              <a:r>
                <a:rPr lang="is-IS" sz="11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=𝐼𝑛𝑛𝑔𝑎𝑛𝑔𝑠𝑠𝑝𝑒𝑛𝑛𝑎 [𝑉]</a:t>
              </a:r>
              <a:endParaRPr lang="is-IS" sz="1100"/>
            </a:p>
          </xdr:txBody>
        </xdr:sp>
      </mc:Fallback>
    </mc:AlternateContent>
    <xdr:clientData/>
  </xdr:oneCellAnchor>
  <xdr:oneCellAnchor>
    <xdr:from>
      <xdr:col>12</xdr:col>
      <xdr:colOff>523872</xdr:colOff>
      <xdr:row>18</xdr:row>
      <xdr:rowOff>71436</xdr:rowOff>
    </xdr:from>
    <xdr:ext cx="4810127" cy="519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55FC131-6BA3-446D-AD98-5045DC896B1A}"/>
                </a:ext>
              </a:extLst>
            </xdr:cNvPr>
            <xdr:cNvSpPr txBox="1"/>
          </xdr:nvSpPr>
          <xdr:spPr>
            <a:xfrm>
              <a:off x="9490072" y="4122736"/>
              <a:ext cx="4810127" cy="519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is-IS" sz="1400" b="0" i="1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𝑉𝑖𝑛𝑛𝑠𝑙𝑢𝑠𝑣𝑖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ð</m:t>
                      </m:r>
                      <m:r>
                        <a:rPr lang="is-IS" sz="1400" b="0" i="0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is-IS" sz="1400" b="0" i="0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ú</m:t>
                      </m:r>
                      <m:r>
                        <a:rPr lang="is-IS" sz="1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𝑡𝑔𝑎𝑛𝑔𝑠</m:t>
                      </m:r>
                      <m:r>
                        <a:rPr lang="is-IS" sz="1400" b="0" i="1">
                          <a:solidFill>
                            <a:srgbClr val="FF0000"/>
                          </a:solidFill>
                          <a:latin typeface="Cambria Math"/>
                          <a:ea typeface="+mn-ea"/>
                          <a:cs typeface="+mn-cs"/>
                        </a:rPr>
                        <m:t> 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[#]</m:t>
                      </m:r>
                    </m:num>
                    <m:den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𝑉𝑖𝑛𝑛𝑠𝑙𝑢𝑠𝑣𝑖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ð 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h𝑖𝑡𝑎𝑛𝑒𝑚𝑎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 [°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𝐶</m:t>
                      </m:r>
                      <m:r>
                        <a:rPr lang="is-IS" sz="1400" b="0" i="1">
                          <a:solidFill>
                            <a:schemeClr val="tx1"/>
                          </a:solidFill>
                          <a:latin typeface="Cambria Math"/>
                          <a:ea typeface="+mn-ea"/>
                          <a:cs typeface="+mn-cs"/>
                        </a:rPr>
                        <m:t>]</m:t>
                      </m:r>
                    </m:den>
                  </m:f>
                  <m:r>
                    <a:rPr lang="is-IS" sz="1400" b="0" i="1">
                      <a:solidFill>
                        <a:schemeClr val="tx1"/>
                      </a:solidFill>
                      <a:latin typeface="Cambria Math"/>
                      <a:ea typeface="+mn-ea"/>
                      <a:cs typeface="+mn-cs"/>
                    </a:rPr>
                    <m:t>×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𝐻𝑖𝑡𝑎𝑠𝑡𝑖𝑔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[°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𝐶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]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/>
                      <a:cs typeface="+mn-cs"/>
                    </a:rPr>
                    <m:t>=</m:t>
                  </m:r>
                  <m:r>
                    <a:rPr lang="is-IS" sz="1400" b="0" i="1">
                      <a:solidFill>
                        <a:schemeClr val="tx1"/>
                      </a:solidFill>
                      <a:effectLst/>
                      <a:latin typeface="Cambria Math"/>
                      <a:ea typeface="Cambria Math"/>
                      <a:cs typeface="+mn-cs"/>
                    </a:rPr>
                    <m:t>𝐹𝑜𝑟𝑟𝑖𝑡𝑢𝑛𝑎𝑟𝑔𝑖𝑙𝑑𝑖</m:t>
                  </m:r>
                </m:oMath>
              </a14:m>
              <a:r>
                <a:rPr lang="is-IS" sz="1400" i="1">
                  <a:effectLst/>
                </a:rPr>
                <a:t> (#)</a:t>
              </a: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E55FC131-6BA3-446D-AD98-5045DC896B1A}"/>
                </a:ext>
              </a:extLst>
            </xdr:cNvPr>
            <xdr:cNvSpPr txBox="1"/>
          </xdr:nvSpPr>
          <xdr:spPr>
            <a:xfrm>
              <a:off x="9490072" y="4122736"/>
              <a:ext cx="4810127" cy="519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𝑉𝑖𝑛𝑛𝑠𝑙𝑢𝑠𝑣𝑖ð </a:t>
              </a:r>
              <a:r>
                <a:rPr lang="is-IS" sz="1400" b="0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ú𝑡𝑔𝑎𝑛𝑔𝑠</a:t>
              </a:r>
              <a:r>
                <a:rPr lang="is-IS" sz="1400" b="0" i="0">
                  <a:solidFill>
                    <a:srgbClr val="FF0000"/>
                  </a:solidFill>
                  <a:latin typeface="Cambria Math"/>
                  <a:ea typeface="+mn-ea"/>
                  <a:cs typeface="+mn-cs"/>
                </a:rPr>
                <a:t> 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[#]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𝑉𝑖𝑛𝑛𝑠𝑙𝑢𝑠𝑣𝑖ð ℎ𝑖𝑡𝑎𝑛𝑒𝑚𝑎 [°𝐶]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×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𝐻𝑖𝑡𝑎𝑠𝑡𝑖𝑔 [°𝐶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]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/>
                  <a:ea typeface="Cambria Math"/>
                  <a:cs typeface="+mn-cs"/>
                </a:rPr>
                <a:t>=𝐹𝑜𝑟𝑟𝑖𝑡𝑢𝑛𝑎𝑟𝑔𝑖𝑙𝑑𝑖</a:t>
              </a:r>
              <a:r>
                <a:rPr lang="is-IS" sz="1400" i="1">
                  <a:effectLst/>
                </a:rPr>
                <a:t> (#)</a:t>
              </a:r>
            </a:p>
          </xdr:txBody>
        </xdr:sp>
      </mc:Fallback>
    </mc:AlternateContent>
    <xdr:clientData/>
  </xdr:oneCellAnchor>
  <xdr:oneCellAnchor>
    <xdr:from>
      <xdr:col>12</xdr:col>
      <xdr:colOff>523871</xdr:colOff>
      <xdr:row>23</xdr:row>
      <xdr:rowOff>71436</xdr:rowOff>
    </xdr:from>
    <xdr:ext cx="8210553" cy="51911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FD5B467-A73C-495D-BD2E-9668C37E9089}"/>
                </a:ext>
              </a:extLst>
            </xdr:cNvPr>
            <xdr:cNvSpPr txBox="1"/>
          </xdr:nvSpPr>
          <xdr:spPr>
            <a:xfrm>
              <a:off x="9334496" y="4452936"/>
              <a:ext cx="8210553" cy="519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is-I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𝑉𝑖𝑛𝑛𝑠𝑙𝑢𝑠𝑣𝑖</m:t>
                        </m:r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ð</m:t>
                        </m:r>
                        <m:r>
                          <a:rPr lang="is-IS" sz="1400" b="0" i="0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s-IS" sz="14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ú</m:t>
                        </m:r>
                        <m:r>
                          <a:rPr lang="is-IS" sz="14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𝑡𝑔𝑎𝑛𝑔𝑠</m:t>
                        </m:r>
                        <m:r>
                          <a:rPr lang="is-IS" sz="1400" b="0" i="1">
                            <a:solidFill>
                              <a:srgbClr val="FF0000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[#]</m:t>
                        </m:r>
                      </m:num>
                      <m:den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𝑎𝑢𝑔𝑛𝑎𝑏𝑙𝑖𝑘𝑠𝑔𝑖𝑙𝑑𝑖</m:t>
                        </m:r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ú</m:t>
                        </m:r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𝑡𝑔𝑎𝑛𝑔𝑠</m:t>
                        </m:r>
                        <m:r>
                          <a:rPr lang="is-IS" sz="1400" b="0" i="1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is-IS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[#]</m:t>
                        </m:r>
                      </m:den>
                    </m:f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𝑚𝑎𝑟𝑔𝑓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ö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𝑙𝑑𝑢𝑛𝑎𝑟𝑠𝑡𝑢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ð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𝑢𝑙𝑙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𝐺𝑎𝑖𝑛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𝑏𝑙𝑜𝑘𝑘𝑎𝑟</m:t>
                    </m:r>
                    <m:r>
                      <a:rPr lang="is-IS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is-IS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[#]</m:t>
                    </m:r>
                  </m:oMath>
                </m:oMathPara>
              </a14:m>
              <a:endParaRPr lang="is-IS" sz="1400" i="1">
                <a:effectLst/>
              </a:endParaRP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4FD5B467-A73C-495D-BD2E-9668C37E9089}"/>
                </a:ext>
              </a:extLst>
            </xdr:cNvPr>
            <xdr:cNvSpPr txBox="1"/>
          </xdr:nvSpPr>
          <xdr:spPr>
            <a:xfrm>
              <a:off x="9334496" y="4452936"/>
              <a:ext cx="8210553" cy="51911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𝑉𝑖𝑛𝑛𝑠𝑙𝑢𝑠𝑣𝑖ð </a:t>
              </a:r>
              <a:r>
                <a:rPr lang="is-IS" sz="1400" b="0" i="0">
                  <a:solidFill>
                    <a:srgbClr val="FF0000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ú𝑡𝑔𝑎𝑛𝑔𝑠</a:t>
              </a:r>
              <a:r>
                <a:rPr lang="is-IS" sz="1400" b="0" i="0">
                  <a:solidFill>
                    <a:srgbClr val="FF0000"/>
                  </a:solidFill>
                  <a:latin typeface="Cambria Math"/>
                  <a:ea typeface="+mn-ea"/>
                  <a:cs typeface="+mn-cs"/>
                </a:rPr>
                <a:t> 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[#]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is-IS" sz="1400" b="0" i="0">
                  <a:solidFill>
                    <a:schemeClr val="tx1"/>
                  </a:solidFill>
                  <a:latin typeface="Cambria Math"/>
                  <a:ea typeface="+mn-ea"/>
                  <a:cs typeface="+mn-cs"/>
                </a:rPr>
                <a:t> 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𝑎𝑢𝑔𝑛𝑎𝑏𝑙𝑖𝑘𝑠𝑔𝑖𝑙𝑑𝑖 ú𝑡𝑔𝑎𝑛𝑔𝑠 </a:t>
              </a:r>
              <a:r>
                <a:rPr lang="is-I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[#]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is-IS" sz="1400" b="0" i="0">
                  <a:solidFill>
                    <a:schemeClr val="tx1"/>
                  </a:solidFill>
                  <a:latin typeface="Cambria Math" panose="02040503050406030204" pitchFamily="18" charset="0"/>
                  <a:ea typeface="+mn-ea"/>
                  <a:cs typeface="+mn-cs"/>
                </a:rPr>
                <a:t>=𝑚𝑎𝑟𝑔𝑓ö𝑙𝑑𝑢𝑛𝑎𝑟𝑠𝑡𝑢ð𝑢𝑙𝑙 𝐺𝑎𝑖𝑛 𝑏𝑙𝑜𝑘𝑘𝑎𝑟</a:t>
              </a:r>
              <a:r>
                <a:rPr lang="is-I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is-I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[#]</a:t>
              </a:r>
              <a:endParaRPr lang="is-IS" sz="1400" i="1">
                <a:effectLst/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56"/>
  <sheetViews>
    <sheetView topLeftCell="A4" workbookViewId="0">
      <selection activeCell="O9" sqref="O9"/>
    </sheetView>
  </sheetViews>
  <sheetFormatPr defaultRowHeight="14.5"/>
  <cols>
    <col min="11" max="11" width="9.1796875" style="3"/>
    <col min="12" max="12" width="11.54296875" style="1" customWidth="1"/>
    <col min="13" max="13" width="11.7265625" style="2" customWidth="1"/>
    <col min="14" max="14" width="13.81640625" style="2" customWidth="1"/>
    <col min="15" max="15" width="13.453125" style="5" customWidth="1"/>
    <col min="16" max="16" width="18.453125" customWidth="1"/>
  </cols>
  <sheetData>
    <row r="2" spans="1:16" ht="18.5">
      <c r="A2" s="9" t="s">
        <v>5</v>
      </c>
      <c r="K2" s="17" t="s">
        <v>8</v>
      </c>
    </row>
    <row r="4" spans="1:16" ht="29">
      <c r="K4" s="3" t="s">
        <v>0</v>
      </c>
      <c r="L4" s="1" t="s">
        <v>1</v>
      </c>
      <c r="M4" s="8" t="s">
        <v>3</v>
      </c>
      <c r="N4" s="8" t="s">
        <v>4</v>
      </c>
      <c r="O4" s="5" t="s">
        <v>2</v>
      </c>
    </row>
    <row r="5" spans="1:16">
      <c r="E5">
        <v>-7</v>
      </c>
      <c r="F5">
        <v>100</v>
      </c>
      <c r="K5" s="3">
        <v>0</v>
      </c>
      <c r="L5" s="1">
        <v>0</v>
      </c>
      <c r="M5" s="2">
        <v>0</v>
      </c>
      <c r="N5" s="2">
        <v>0</v>
      </c>
    </row>
    <row r="6" spans="1:16">
      <c r="E6">
        <v>0</v>
      </c>
      <c r="F6">
        <v>50</v>
      </c>
      <c r="K6" s="3">
        <f>10/255*M6</f>
        <v>0.33333333333333331</v>
      </c>
      <c r="L6" s="1">
        <v>1</v>
      </c>
      <c r="M6" s="2">
        <f>255/30*$L6</f>
        <v>8.5</v>
      </c>
      <c r="N6" s="2">
        <f>1023/30*$L6</f>
        <v>34.1</v>
      </c>
    </row>
    <row r="7" spans="1:16">
      <c r="E7">
        <v>4</v>
      </c>
      <c r="F7">
        <v>0</v>
      </c>
      <c r="K7" s="3">
        <f t="shared" ref="K7:K35" si="0">10/255*M7</f>
        <v>0.66666666666666663</v>
      </c>
      <c r="L7" s="1">
        <v>2</v>
      </c>
      <c r="M7" s="2">
        <f t="shared" ref="M7:M35" si="1">255/30*$L7</f>
        <v>17</v>
      </c>
      <c r="N7" s="2">
        <f t="shared" ref="N7:N35" si="2">1023/30*$L7</f>
        <v>68.2</v>
      </c>
    </row>
    <row r="8" spans="1:16" ht="15" customHeight="1">
      <c r="K8" s="3">
        <f t="shared" si="0"/>
        <v>1</v>
      </c>
      <c r="L8" s="1">
        <v>3</v>
      </c>
      <c r="M8" s="2">
        <f t="shared" si="1"/>
        <v>25.5</v>
      </c>
      <c r="N8" s="2">
        <f t="shared" si="2"/>
        <v>102.30000000000001</v>
      </c>
    </row>
    <row r="9" spans="1:16" ht="15" customHeight="1">
      <c r="K9" s="10">
        <f t="shared" si="0"/>
        <v>1.3333333333333333</v>
      </c>
      <c r="L9" s="11">
        <v>4</v>
      </c>
      <c r="M9" s="12">
        <f t="shared" si="1"/>
        <v>34</v>
      </c>
      <c r="N9" s="12">
        <f t="shared" si="2"/>
        <v>136.4</v>
      </c>
      <c r="O9" s="5">
        <f>512/N9</f>
        <v>3.7536656891495599</v>
      </c>
      <c r="P9" s="24" t="s">
        <v>7</v>
      </c>
    </row>
    <row r="10" spans="1:16">
      <c r="K10" s="3">
        <f t="shared" si="0"/>
        <v>1.6666666666666667</v>
      </c>
      <c r="L10" s="1">
        <v>5</v>
      </c>
      <c r="M10" s="2">
        <f t="shared" si="1"/>
        <v>42.5</v>
      </c>
      <c r="N10" s="2">
        <f t="shared" si="2"/>
        <v>170.5</v>
      </c>
      <c r="P10" s="24"/>
    </row>
    <row r="11" spans="1:16">
      <c r="K11" s="3">
        <f t="shared" si="0"/>
        <v>2</v>
      </c>
      <c r="L11" s="1">
        <v>6</v>
      </c>
      <c r="M11" s="2">
        <f t="shared" si="1"/>
        <v>51</v>
      </c>
      <c r="N11" s="2">
        <f t="shared" si="2"/>
        <v>204.60000000000002</v>
      </c>
      <c r="P11" s="24"/>
    </row>
    <row r="12" spans="1:16">
      <c r="K12" s="3">
        <f t="shared" si="0"/>
        <v>2.3333333333333335</v>
      </c>
      <c r="L12" s="1">
        <v>7</v>
      </c>
      <c r="M12" s="2">
        <f t="shared" si="1"/>
        <v>59.5</v>
      </c>
      <c r="N12" s="2">
        <f t="shared" si="2"/>
        <v>238.70000000000002</v>
      </c>
      <c r="O12" s="5">
        <f t="shared" ref="O12" si="3">512/N12</f>
        <v>2.1449518223711772</v>
      </c>
      <c r="P12" s="24"/>
    </row>
    <row r="13" spans="1:16">
      <c r="K13" s="3">
        <f t="shared" si="0"/>
        <v>2.6666666666666665</v>
      </c>
      <c r="L13" s="1">
        <v>8</v>
      </c>
      <c r="M13" s="2">
        <f t="shared" si="1"/>
        <v>68</v>
      </c>
      <c r="N13" s="2">
        <f t="shared" si="2"/>
        <v>272.8</v>
      </c>
    </row>
    <row r="14" spans="1:16">
      <c r="K14" s="3">
        <f t="shared" si="0"/>
        <v>3</v>
      </c>
      <c r="L14" s="1">
        <v>9</v>
      </c>
      <c r="M14" s="2">
        <f t="shared" si="1"/>
        <v>76.5</v>
      </c>
      <c r="N14" s="2">
        <f t="shared" si="2"/>
        <v>306.90000000000003</v>
      </c>
    </row>
    <row r="15" spans="1:16">
      <c r="K15" s="3">
        <f t="shared" si="0"/>
        <v>3.3333333333333335</v>
      </c>
      <c r="L15" s="1">
        <v>10</v>
      </c>
      <c r="M15" s="2">
        <f t="shared" si="1"/>
        <v>85</v>
      </c>
      <c r="N15" s="2">
        <f t="shared" si="2"/>
        <v>341</v>
      </c>
    </row>
    <row r="16" spans="1:16">
      <c r="K16" s="3">
        <f t="shared" si="0"/>
        <v>3.6666666666666665</v>
      </c>
      <c r="L16" s="1">
        <v>11</v>
      </c>
      <c r="M16" s="2">
        <f t="shared" si="1"/>
        <v>93.5</v>
      </c>
      <c r="N16" s="2">
        <f t="shared" si="2"/>
        <v>375.1</v>
      </c>
    </row>
    <row r="17" spans="11:16">
      <c r="K17" s="3">
        <f t="shared" si="0"/>
        <v>4</v>
      </c>
      <c r="L17" s="1">
        <v>12</v>
      </c>
      <c r="M17" s="2">
        <f t="shared" si="1"/>
        <v>102</v>
      </c>
      <c r="N17" s="2">
        <f t="shared" si="2"/>
        <v>409.20000000000005</v>
      </c>
      <c r="O17" s="7"/>
    </row>
    <row r="18" spans="11:16">
      <c r="K18" s="3">
        <f t="shared" si="0"/>
        <v>4.333333333333333</v>
      </c>
      <c r="L18" s="1">
        <v>13</v>
      </c>
      <c r="M18" s="2">
        <f t="shared" si="1"/>
        <v>110.5</v>
      </c>
      <c r="N18" s="2">
        <f t="shared" si="2"/>
        <v>443.3</v>
      </c>
    </row>
    <row r="19" spans="11:16">
      <c r="K19" s="3">
        <f t="shared" si="0"/>
        <v>4.666666666666667</v>
      </c>
      <c r="L19" s="1">
        <v>14</v>
      </c>
      <c r="M19" s="2">
        <f t="shared" si="1"/>
        <v>119</v>
      </c>
      <c r="N19" s="2">
        <f t="shared" si="2"/>
        <v>477.40000000000003</v>
      </c>
    </row>
    <row r="20" spans="11:16">
      <c r="K20" s="3">
        <f t="shared" si="0"/>
        <v>5</v>
      </c>
      <c r="L20" s="1">
        <v>15</v>
      </c>
      <c r="M20" s="2">
        <f t="shared" si="1"/>
        <v>127.5</v>
      </c>
      <c r="N20" s="2">
        <f t="shared" si="2"/>
        <v>511.5</v>
      </c>
    </row>
    <row r="21" spans="11:16">
      <c r="K21" s="3">
        <f t="shared" si="0"/>
        <v>5.333333333333333</v>
      </c>
      <c r="L21" s="1">
        <v>16</v>
      </c>
      <c r="M21" s="2">
        <f t="shared" si="1"/>
        <v>136</v>
      </c>
      <c r="N21" s="2">
        <f t="shared" si="2"/>
        <v>545.6</v>
      </c>
    </row>
    <row r="22" spans="11:16">
      <c r="K22" s="3">
        <f t="shared" si="0"/>
        <v>5.666666666666667</v>
      </c>
      <c r="L22" s="1">
        <v>17</v>
      </c>
      <c r="M22" s="2">
        <f t="shared" si="1"/>
        <v>144.5</v>
      </c>
      <c r="N22" s="2">
        <f t="shared" si="2"/>
        <v>579.70000000000005</v>
      </c>
    </row>
    <row r="23" spans="11:16">
      <c r="K23" s="3">
        <f t="shared" si="0"/>
        <v>6</v>
      </c>
      <c r="L23" s="1">
        <v>18</v>
      </c>
      <c r="M23" s="2">
        <f t="shared" si="1"/>
        <v>153</v>
      </c>
      <c r="N23" s="2">
        <f t="shared" si="2"/>
        <v>613.80000000000007</v>
      </c>
    </row>
    <row r="24" spans="11:16">
      <c r="K24" s="3">
        <f t="shared" si="0"/>
        <v>6.333333333333333</v>
      </c>
      <c r="L24" s="1">
        <v>19</v>
      </c>
      <c r="M24" s="2">
        <f t="shared" si="1"/>
        <v>161.5</v>
      </c>
      <c r="N24" s="2">
        <f t="shared" si="2"/>
        <v>647.9</v>
      </c>
    </row>
    <row r="25" spans="11:16">
      <c r="K25" s="3">
        <f>10/255*M25</f>
        <v>6.666666666666667</v>
      </c>
      <c r="L25" s="1">
        <v>20</v>
      </c>
      <c r="M25" s="2">
        <f t="shared" si="1"/>
        <v>170</v>
      </c>
      <c r="N25" s="2">
        <f t="shared" si="2"/>
        <v>682</v>
      </c>
      <c r="P25" s="15"/>
    </row>
    <row r="26" spans="11:16">
      <c r="K26" s="3">
        <f t="shared" si="0"/>
        <v>7</v>
      </c>
      <c r="L26" s="1">
        <v>21</v>
      </c>
      <c r="M26" s="2">
        <f t="shared" si="1"/>
        <v>178.5</v>
      </c>
      <c r="N26" s="2">
        <f t="shared" si="2"/>
        <v>716.1</v>
      </c>
      <c r="P26" s="15"/>
    </row>
    <row r="27" spans="11:16">
      <c r="K27" s="3">
        <f t="shared" si="0"/>
        <v>7.333333333333333</v>
      </c>
      <c r="L27" s="1">
        <v>22</v>
      </c>
      <c r="M27" s="2">
        <f t="shared" si="1"/>
        <v>187</v>
      </c>
      <c r="N27" s="2">
        <f t="shared" si="2"/>
        <v>750.2</v>
      </c>
      <c r="P27" s="15"/>
    </row>
    <row r="28" spans="11:16">
      <c r="K28" s="3">
        <f t="shared" si="0"/>
        <v>7.666666666666667</v>
      </c>
      <c r="L28" s="1">
        <v>23</v>
      </c>
      <c r="M28" s="2">
        <f t="shared" si="1"/>
        <v>195.5</v>
      </c>
      <c r="N28" s="2">
        <f t="shared" si="2"/>
        <v>784.30000000000007</v>
      </c>
    </row>
    <row r="29" spans="11:16">
      <c r="K29" s="3">
        <f t="shared" si="0"/>
        <v>8</v>
      </c>
      <c r="L29" s="1">
        <v>24</v>
      </c>
      <c r="M29" s="2">
        <f t="shared" si="1"/>
        <v>204</v>
      </c>
      <c r="N29" s="2">
        <f t="shared" si="2"/>
        <v>818.40000000000009</v>
      </c>
    </row>
    <row r="30" spans="11:16">
      <c r="K30" s="3">
        <f t="shared" si="0"/>
        <v>8.3333333333333339</v>
      </c>
      <c r="L30" s="1">
        <v>25</v>
      </c>
      <c r="M30" s="2">
        <f t="shared" si="1"/>
        <v>212.5</v>
      </c>
      <c r="N30" s="2">
        <f t="shared" si="2"/>
        <v>852.5</v>
      </c>
    </row>
    <row r="31" spans="11:16">
      <c r="K31" s="3">
        <f t="shared" si="0"/>
        <v>8.6666666666666661</v>
      </c>
      <c r="L31" s="1">
        <v>26</v>
      </c>
      <c r="M31" s="2">
        <f t="shared" si="1"/>
        <v>221</v>
      </c>
      <c r="N31" s="2">
        <f t="shared" si="2"/>
        <v>886.6</v>
      </c>
    </row>
    <row r="32" spans="11:16">
      <c r="K32" s="3">
        <f t="shared" si="0"/>
        <v>9</v>
      </c>
      <c r="L32" s="1">
        <v>27</v>
      </c>
      <c r="M32" s="2">
        <f t="shared" si="1"/>
        <v>229.5</v>
      </c>
      <c r="N32" s="2">
        <f t="shared" si="2"/>
        <v>920.7</v>
      </c>
    </row>
    <row r="33" spans="3:15">
      <c r="K33" s="3">
        <f t="shared" si="0"/>
        <v>9.3333333333333339</v>
      </c>
      <c r="L33" s="1">
        <v>28</v>
      </c>
      <c r="M33" s="2">
        <f t="shared" si="1"/>
        <v>238</v>
      </c>
      <c r="N33" s="2">
        <f t="shared" si="2"/>
        <v>954.80000000000007</v>
      </c>
    </row>
    <row r="34" spans="3:15">
      <c r="K34" s="3">
        <f t="shared" si="0"/>
        <v>9.6666666666666661</v>
      </c>
      <c r="L34" s="1">
        <v>29</v>
      </c>
      <c r="M34" s="2">
        <f t="shared" si="1"/>
        <v>246.5</v>
      </c>
      <c r="N34" s="2">
        <f t="shared" si="2"/>
        <v>988.90000000000009</v>
      </c>
    </row>
    <row r="35" spans="3:15">
      <c r="K35" s="3">
        <f t="shared" si="0"/>
        <v>10</v>
      </c>
      <c r="L35" s="1">
        <v>30</v>
      </c>
      <c r="M35" s="2">
        <f t="shared" si="1"/>
        <v>255</v>
      </c>
      <c r="N35" s="2">
        <f t="shared" si="2"/>
        <v>1023</v>
      </c>
    </row>
    <row r="38" spans="3:15" ht="60" customHeight="1">
      <c r="L38" s="16" t="s">
        <v>6</v>
      </c>
      <c r="M38" s="8" t="s">
        <v>3</v>
      </c>
      <c r="N38" s="8" t="s">
        <v>4</v>
      </c>
      <c r="O38" s="5" t="s">
        <v>2</v>
      </c>
    </row>
    <row r="39" spans="3:15">
      <c r="L39" s="3">
        <v>3.7</v>
      </c>
      <c r="N39" s="2">
        <f t="shared" ref="N39:N45" si="4">1023/30*L39</f>
        <v>126.17000000000002</v>
      </c>
      <c r="O39" s="5">
        <f>512/N39</f>
        <v>4.0580169612427675</v>
      </c>
    </row>
    <row r="40" spans="3:15">
      <c r="L40" s="3">
        <v>3.8</v>
      </c>
      <c r="N40" s="2">
        <f t="shared" si="4"/>
        <v>129.58000000000001</v>
      </c>
      <c r="O40" s="5">
        <f t="shared" ref="O40:O56" si="5">512/N40</f>
        <v>3.9512270412100627</v>
      </c>
    </row>
    <row r="41" spans="3:15">
      <c r="L41" s="3">
        <v>3.9</v>
      </c>
      <c r="N41" s="2">
        <f t="shared" si="4"/>
        <v>132.99</v>
      </c>
      <c r="O41" s="5">
        <f t="shared" si="5"/>
        <v>3.8499135273328817</v>
      </c>
    </row>
    <row r="42" spans="3:15">
      <c r="L42" s="13">
        <v>4</v>
      </c>
      <c r="N42" s="6">
        <f t="shared" si="4"/>
        <v>136.4</v>
      </c>
      <c r="O42" s="14">
        <f t="shared" si="5"/>
        <v>3.7536656891495599</v>
      </c>
    </row>
    <row r="43" spans="3:15">
      <c r="L43" s="3">
        <v>4.0999999999999996</v>
      </c>
      <c r="N43" s="2">
        <f t="shared" si="4"/>
        <v>139.81</v>
      </c>
      <c r="O43" s="5">
        <f t="shared" si="5"/>
        <v>3.6621128674629855</v>
      </c>
    </row>
    <row r="44" spans="3:15">
      <c r="G44" s="15"/>
      <c r="L44" s="3">
        <v>4.2</v>
      </c>
      <c r="N44" s="2">
        <f t="shared" si="4"/>
        <v>143.22</v>
      </c>
      <c r="O44" s="5">
        <f t="shared" si="5"/>
        <v>3.574919703951962</v>
      </c>
    </row>
    <row r="45" spans="3:15">
      <c r="C45" s="4"/>
      <c r="D45" s="4"/>
      <c r="L45" s="3">
        <v>4.3</v>
      </c>
      <c r="N45" s="2">
        <f t="shared" si="4"/>
        <v>146.63</v>
      </c>
      <c r="O45" s="5">
        <f t="shared" si="5"/>
        <v>3.4917820364181957</v>
      </c>
    </row>
    <row r="46" spans="3:15">
      <c r="L46" s="3"/>
    </row>
    <row r="47" spans="3:15">
      <c r="L47" s="3"/>
    </row>
    <row r="48" spans="3:15">
      <c r="L48" s="3">
        <f>L39+3</f>
        <v>6.7</v>
      </c>
      <c r="N48" s="2">
        <f t="shared" ref="N48:N56" si="6">1023/30*L48</f>
        <v>228.47000000000003</v>
      </c>
      <c r="O48" s="5">
        <f t="shared" si="5"/>
        <v>2.2409944412833194</v>
      </c>
    </row>
    <row r="49" spans="12:15">
      <c r="L49" s="3">
        <f t="shared" ref="L49:L54" si="7">L40+3</f>
        <v>6.8</v>
      </c>
      <c r="N49" s="2">
        <f t="shared" si="6"/>
        <v>231.88</v>
      </c>
      <c r="O49" s="5">
        <f t="shared" si="5"/>
        <v>2.2080386406762118</v>
      </c>
    </row>
    <row r="50" spans="12:15">
      <c r="L50" s="3">
        <f t="shared" si="7"/>
        <v>6.9</v>
      </c>
      <c r="N50" s="2">
        <f t="shared" si="6"/>
        <v>235.29000000000002</v>
      </c>
      <c r="O50" s="5">
        <f t="shared" si="5"/>
        <v>2.1760380806664115</v>
      </c>
    </row>
    <row r="51" spans="12:15">
      <c r="L51" s="13">
        <f t="shared" si="7"/>
        <v>7</v>
      </c>
      <c r="N51" s="6">
        <f t="shared" si="6"/>
        <v>238.70000000000002</v>
      </c>
      <c r="O51" s="14">
        <f t="shared" si="5"/>
        <v>2.1449518223711772</v>
      </c>
    </row>
    <row r="52" spans="12:15">
      <c r="L52" s="3">
        <f t="shared" si="7"/>
        <v>7.1</v>
      </c>
      <c r="N52" s="2">
        <f t="shared" si="6"/>
        <v>242.10999999999999</v>
      </c>
      <c r="O52" s="5">
        <f t="shared" si="5"/>
        <v>2.1147412333236959</v>
      </c>
    </row>
    <row r="53" spans="12:15">
      <c r="L53" s="3">
        <f t="shared" si="7"/>
        <v>7.2</v>
      </c>
      <c r="N53" s="2">
        <f t="shared" si="6"/>
        <v>245.52</v>
      </c>
      <c r="O53" s="5">
        <f t="shared" si="5"/>
        <v>2.085369827305311</v>
      </c>
    </row>
    <row r="54" spans="12:15">
      <c r="L54" s="3">
        <f t="shared" si="7"/>
        <v>7.3</v>
      </c>
      <c r="N54" s="2">
        <f t="shared" si="6"/>
        <v>248.93</v>
      </c>
      <c r="O54" s="5">
        <f t="shared" si="5"/>
        <v>2.0568031173422248</v>
      </c>
    </row>
    <row r="55" spans="12:15">
      <c r="L55" s="3">
        <v>7.4</v>
      </c>
      <c r="N55" s="2">
        <f t="shared" si="6"/>
        <v>252.34000000000003</v>
      </c>
      <c r="O55" s="5">
        <f t="shared" si="5"/>
        <v>2.0290084806213837</v>
      </c>
    </row>
    <row r="56" spans="12:15">
      <c r="L56" s="3">
        <v>7.5</v>
      </c>
      <c r="N56" s="2">
        <f t="shared" si="6"/>
        <v>255.75</v>
      </c>
      <c r="O56" s="5">
        <f t="shared" si="5"/>
        <v>2.0019550342130987</v>
      </c>
    </row>
  </sheetData>
  <mergeCells count="1">
    <mergeCell ref="P9:P1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AE44"/>
  <sheetViews>
    <sheetView tabSelected="1" topLeftCell="M1" workbookViewId="0">
      <selection activeCell="AE10" sqref="AE10"/>
    </sheetView>
  </sheetViews>
  <sheetFormatPr defaultRowHeight="14.5"/>
  <cols>
    <col min="8" max="8" width="17.26953125" bestFit="1" customWidth="1"/>
    <col min="9" max="9" width="19.26953125" bestFit="1" customWidth="1"/>
    <col min="10" max="10" width="13.26953125" bestFit="1" customWidth="1"/>
    <col min="30" max="30" width="8.26953125" bestFit="1" customWidth="1"/>
    <col min="31" max="31" width="12.6328125" bestFit="1" customWidth="1"/>
  </cols>
  <sheetData>
    <row r="3" spans="2:31">
      <c r="B3" t="s">
        <v>13</v>
      </c>
      <c r="F3" t="s">
        <v>8</v>
      </c>
      <c r="N3" s="19" t="s">
        <v>16</v>
      </c>
      <c r="AA3" s="17" t="s">
        <v>8</v>
      </c>
      <c r="AB3" s="1"/>
      <c r="AC3" s="2"/>
      <c r="AD3" s="2"/>
      <c r="AE3" s="5"/>
    </row>
    <row r="4" spans="2:31">
      <c r="AA4" s="3"/>
      <c r="AB4" s="1"/>
      <c r="AC4" s="2"/>
      <c r="AD4" s="2"/>
      <c r="AE4" s="5"/>
    </row>
    <row r="5" spans="2:31" ht="43.5">
      <c r="B5" t="s">
        <v>9</v>
      </c>
      <c r="C5" t="s">
        <v>10</v>
      </c>
      <c r="F5" t="s">
        <v>0</v>
      </c>
      <c r="G5" t="s">
        <v>1</v>
      </c>
      <c r="H5" t="s">
        <v>3</v>
      </c>
      <c r="I5" t="s">
        <v>4</v>
      </c>
      <c r="J5" t="s">
        <v>2</v>
      </c>
      <c r="AA5" s="3" t="s">
        <v>0</v>
      </c>
      <c r="AB5" s="1" t="s">
        <v>1</v>
      </c>
      <c r="AC5" s="8" t="s">
        <v>3</v>
      </c>
      <c r="AD5" s="8" t="s">
        <v>4</v>
      </c>
      <c r="AE5" s="5" t="s">
        <v>2</v>
      </c>
    </row>
    <row r="6" spans="2:31">
      <c r="B6" t="s">
        <v>11</v>
      </c>
      <c r="C6" t="s">
        <v>12</v>
      </c>
      <c r="F6">
        <v>0</v>
      </c>
      <c r="G6">
        <v>0</v>
      </c>
      <c r="H6">
        <v>0</v>
      </c>
      <c r="I6">
        <v>0</v>
      </c>
      <c r="J6">
        <v>0</v>
      </c>
      <c r="AA6" s="4">
        <f>10/30*AB6</f>
        <v>0</v>
      </c>
      <c r="AB6" s="1">
        <v>0</v>
      </c>
      <c r="AC6" s="18">
        <f>255/30*$AB6</f>
        <v>0</v>
      </c>
      <c r="AD6" s="18">
        <f>1023/30*AB6</f>
        <v>0</v>
      </c>
    </row>
    <row r="7" spans="2:31">
      <c r="F7" s="4">
        <f>10/30*G7</f>
        <v>0.33333333333333331</v>
      </c>
      <c r="G7">
        <v>1</v>
      </c>
      <c r="H7" s="18">
        <f>255/30*G7</f>
        <v>8.5</v>
      </c>
      <c r="I7" s="18">
        <f>1023/30*G7</f>
        <v>34.1</v>
      </c>
      <c r="AA7" s="4">
        <f>10/30*AB7</f>
        <v>0.33333333333333331</v>
      </c>
      <c r="AB7" s="1">
        <v>1</v>
      </c>
      <c r="AC7" s="18">
        <f>255/30*$AB7</f>
        <v>8.5</v>
      </c>
      <c r="AD7" s="18">
        <f t="shared" ref="AD7:AD8" si="0">1023/30*AB7</f>
        <v>34.1</v>
      </c>
      <c r="AE7" s="23"/>
    </row>
    <row r="8" spans="2:31">
      <c r="F8" s="4">
        <f t="shared" ref="F8:F36" si="1">10/30*G8</f>
        <v>0.66666666666666663</v>
      </c>
      <c r="G8">
        <v>2</v>
      </c>
      <c r="H8" s="18">
        <f t="shared" ref="H8:H36" si="2">255/30*G8</f>
        <v>17</v>
      </c>
      <c r="I8" s="18">
        <f t="shared" ref="I8:I36" si="3">1023/30*G8</f>
        <v>68.2</v>
      </c>
      <c r="AA8" s="4">
        <f>10/30*AB8</f>
        <v>0.66666666666666663</v>
      </c>
      <c r="AB8" s="1">
        <v>2</v>
      </c>
      <c r="AC8" s="18">
        <f t="shared" ref="AC8:AC20" si="4">255/30*$AB8</f>
        <v>17</v>
      </c>
      <c r="AD8" s="18">
        <f t="shared" si="0"/>
        <v>68.2</v>
      </c>
      <c r="AE8" s="23"/>
    </row>
    <row r="9" spans="2:31">
      <c r="F9" s="4">
        <f t="shared" si="1"/>
        <v>1</v>
      </c>
      <c r="G9">
        <v>3</v>
      </c>
      <c r="H9" s="18">
        <f t="shared" si="2"/>
        <v>25.5</v>
      </c>
      <c r="I9" s="18">
        <f t="shared" si="3"/>
        <v>102.30000000000001</v>
      </c>
      <c r="J9" s="18"/>
      <c r="N9" s="19" t="s">
        <v>17</v>
      </c>
      <c r="AA9" s="4">
        <f t="shared" ref="AA9:AA36" si="5">10/30*AB9</f>
        <v>1</v>
      </c>
      <c r="AB9" s="1">
        <v>3</v>
      </c>
      <c r="AC9" s="18">
        <f t="shared" si="4"/>
        <v>25.5</v>
      </c>
      <c r="AD9" s="18">
        <f t="shared" ref="AD9:AD19" si="6">1023/30*AB9</f>
        <v>102.30000000000001</v>
      </c>
      <c r="AE9" s="23"/>
    </row>
    <row r="10" spans="2:31">
      <c r="B10" t="s">
        <v>14</v>
      </c>
      <c r="F10" s="4">
        <f t="shared" si="1"/>
        <v>1.3333333333333333</v>
      </c>
      <c r="G10" s="20">
        <v>4</v>
      </c>
      <c r="H10" s="18">
        <f t="shared" si="2"/>
        <v>34</v>
      </c>
      <c r="I10" s="18">
        <f t="shared" si="3"/>
        <v>136.4</v>
      </c>
      <c r="J10" s="18">
        <f>512/I10</f>
        <v>3.7536656891495599</v>
      </c>
      <c r="AA10" s="4">
        <f t="shared" si="5"/>
        <v>1.3333333333333333</v>
      </c>
      <c r="AB10" s="1">
        <v>4</v>
      </c>
      <c r="AC10" s="18">
        <f t="shared" si="4"/>
        <v>34</v>
      </c>
      <c r="AD10" s="18">
        <f t="shared" si="6"/>
        <v>136.4</v>
      </c>
      <c r="AE10" s="23">
        <f>512/AD10</f>
        <v>3.7536656891495599</v>
      </c>
    </row>
    <row r="11" spans="2:31">
      <c r="B11" t="s">
        <v>9</v>
      </c>
      <c r="C11" t="s">
        <v>15</v>
      </c>
      <c r="F11" s="4">
        <f t="shared" si="1"/>
        <v>1.6666666666666665</v>
      </c>
      <c r="G11">
        <v>5</v>
      </c>
      <c r="H11" s="18">
        <f t="shared" si="2"/>
        <v>42.5</v>
      </c>
      <c r="I11" s="18">
        <f t="shared" si="3"/>
        <v>170.5</v>
      </c>
      <c r="J11" s="18"/>
      <c r="AA11" s="4">
        <f t="shared" si="5"/>
        <v>1.6666666666666665</v>
      </c>
      <c r="AB11" s="1">
        <v>5</v>
      </c>
      <c r="AC11" s="18">
        <f t="shared" si="4"/>
        <v>42.5</v>
      </c>
      <c r="AD11" s="18">
        <f t="shared" si="6"/>
        <v>170.5</v>
      </c>
      <c r="AE11" s="23">
        <f t="shared" ref="AE11:AE13" si="7">512/AD11</f>
        <v>3.0029325513196481</v>
      </c>
    </row>
    <row r="12" spans="2:31">
      <c r="B12" t="s">
        <v>11</v>
      </c>
      <c r="C12" t="s">
        <v>12</v>
      </c>
      <c r="F12" s="4">
        <f t="shared" si="1"/>
        <v>2</v>
      </c>
      <c r="G12">
        <v>6</v>
      </c>
      <c r="H12" s="18">
        <f t="shared" si="2"/>
        <v>51</v>
      </c>
      <c r="I12" s="18">
        <f t="shared" si="3"/>
        <v>204.60000000000002</v>
      </c>
      <c r="J12" s="18"/>
      <c r="AA12" s="4">
        <f t="shared" si="5"/>
        <v>2</v>
      </c>
      <c r="AB12" s="1">
        <v>6</v>
      </c>
      <c r="AC12" s="18">
        <f t="shared" si="4"/>
        <v>51</v>
      </c>
      <c r="AD12" s="18">
        <f t="shared" si="6"/>
        <v>204.60000000000002</v>
      </c>
      <c r="AE12" s="23">
        <f t="shared" si="7"/>
        <v>2.502443792766373</v>
      </c>
    </row>
    <row r="13" spans="2:31">
      <c r="F13" s="4">
        <f t="shared" si="1"/>
        <v>2.333333333333333</v>
      </c>
      <c r="G13" s="20">
        <v>7</v>
      </c>
      <c r="H13" s="18">
        <f t="shared" si="2"/>
        <v>59.5</v>
      </c>
      <c r="I13" s="18">
        <f t="shared" si="3"/>
        <v>238.70000000000002</v>
      </c>
      <c r="J13" s="18">
        <f t="shared" ref="J13" si="8">512/I13</f>
        <v>2.1449518223711772</v>
      </c>
      <c r="AA13" s="4">
        <f t="shared" si="5"/>
        <v>2.333333333333333</v>
      </c>
      <c r="AB13" s="1">
        <v>7</v>
      </c>
      <c r="AC13" s="18">
        <f t="shared" si="4"/>
        <v>59.5</v>
      </c>
      <c r="AD13" s="18">
        <f t="shared" si="6"/>
        <v>238.70000000000002</v>
      </c>
      <c r="AE13" s="23">
        <f t="shared" si="7"/>
        <v>2.1449518223711772</v>
      </c>
    </row>
    <row r="14" spans="2:31">
      <c r="F14" s="4">
        <f t="shared" si="1"/>
        <v>2.6666666666666665</v>
      </c>
      <c r="G14">
        <v>8</v>
      </c>
      <c r="H14" s="18">
        <f t="shared" si="2"/>
        <v>68</v>
      </c>
      <c r="I14" s="18">
        <f t="shared" si="3"/>
        <v>272.8</v>
      </c>
      <c r="J14" s="18"/>
      <c r="AA14" s="4">
        <f t="shared" si="5"/>
        <v>2.6666666666666665</v>
      </c>
      <c r="AB14" s="1">
        <v>8</v>
      </c>
      <c r="AC14" s="18">
        <f t="shared" si="4"/>
        <v>68</v>
      </c>
      <c r="AD14" s="18">
        <f t="shared" si="6"/>
        <v>272.8</v>
      </c>
      <c r="AE14" s="23"/>
    </row>
    <row r="15" spans="2:31">
      <c r="F15" s="4">
        <f t="shared" si="1"/>
        <v>3</v>
      </c>
      <c r="G15">
        <v>9</v>
      </c>
      <c r="H15" s="18">
        <f t="shared" si="2"/>
        <v>76.5</v>
      </c>
      <c r="I15" s="18">
        <f t="shared" si="3"/>
        <v>306.90000000000003</v>
      </c>
      <c r="J15" s="18"/>
      <c r="AA15" s="4">
        <f t="shared" si="5"/>
        <v>3</v>
      </c>
      <c r="AB15" s="1">
        <v>9</v>
      </c>
      <c r="AC15" s="18">
        <f t="shared" si="4"/>
        <v>76.5</v>
      </c>
      <c r="AD15" s="18">
        <f t="shared" si="6"/>
        <v>306.90000000000003</v>
      </c>
      <c r="AE15" s="23"/>
    </row>
    <row r="16" spans="2:31">
      <c r="F16" s="4">
        <f t="shared" si="1"/>
        <v>3.333333333333333</v>
      </c>
      <c r="G16">
        <v>10</v>
      </c>
      <c r="H16" s="18">
        <f t="shared" si="2"/>
        <v>85</v>
      </c>
      <c r="I16" s="18">
        <f t="shared" si="3"/>
        <v>341</v>
      </c>
      <c r="J16" s="18"/>
      <c r="AA16" s="4">
        <f t="shared" si="5"/>
        <v>3.333333333333333</v>
      </c>
      <c r="AB16" s="1">
        <v>10</v>
      </c>
      <c r="AC16" s="18">
        <f t="shared" si="4"/>
        <v>85</v>
      </c>
      <c r="AD16" s="18">
        <f t="shared" si="6"/>
        <v>341</v>
      </c>
      <c r="AE16" s="23"/>
    </row>
    <row r="17" spans="6:31">
      <c r="F17" s="4">
        <f t="shared" si="1"/>
        <v>3.6666666666666665</v>
      </c>
      <c r="G17">
        <v>11</v>
      </c>
      <c r="H17" s="18">
        <f t="shared" si="2"/>
        <v>93.5</v>
      </c>
      <c r="I17" s="18">
        <f t="shared" si="3"/>
        <v>375.1</v>
      </c>
      <c r="J17" s="18"/>
      <c r="AA17" s="4">
        <f t="shared" si="5"/>
        <v>3.6666666666666665</v>
      </c>
      <c r="AB17" s="1">
        <v>11</v>
      </c>
      <c r="AC17" s="18">
        <f t="shared" si="4"/>
        <v>93.5</v>
      </c>
      <c r="AD17" s="18">
        <f t="shared" si="6"/>
        <v>375.1</v>
      </c>
      <c r="AE17" s="23"/>
    </row>
    <row r="18" spans="6:31">
      <c r="F18" s="4">
        <f t="shared" si="1"/>
        <v>4</v>
      </c>
      <c r="G18">
        <v>12</v>
      </c>
      <c r="H18" s="18">
        <f t="shared" si="2"/>
        <v>102</v>
      </c>
      <c r="I18" s="18">
        <f t="shared" si="3"/>
        <v>409.20000000000005</v>
      </c>
      <c r="J18" s="18"/>
      <c r="N18" s="19" t="s">
        <v>16</v>
      </c>
      <c r="AA18" s="4">
        <f t="shared" si="5"/>
        <v>4</v>
      </c>
      <c r="AB18" s="1">
        <v>12</v>
      </c>
      <c r="AC18" s="18">
        <f t="shared" si="4"/>
        <v>102</v>
      </c>
      <c r="AD18" s="18">
        <f t="shared" si="6"/>
        <v>409.20000000000005</v>
      </c>
      <c r="AE18" s="23"/>
    </row>
    <row r="19" spans="6:31">
      <c r="F19" s="4">
        <f t="shared" si="1"/>
        <v>4.333333333333333</v>
      </c>
      <c r="G19">
        <v>13</v>
      </c>
      <c r="H19" s="18">
        <f t="shared" si="2"/>
        <v>110.5</v>
      </c>
      <c r="I19" s="18">
        <f t="shared" si="3"/>
        <v>443.3</v>
      </c>
      <c r="J19" s="18"/>
      <c r="AA19" s="4">
        <f t="shared" si="5"/>
        <v>4.333333333333333</v>
      </c>
      <c r="AB19" s="1">
        <v>13</v>
      </c>
      <c r="AC19" s="18">
        <f t="shared" si="4"/>
        <v>110.5</v>
      </c>
      <c r="AD19" s="18">
        <f t="shared" si="6"/>
        <v>443.3</v>
      </c>
      <c r="AE19" s="23"/>
    </row>
    <row r="20" spans="6:31">
      <c r="F20" s="4">
        <f t="shared" si="1"/>
        <v>4.6666666666666661</v>
      </c>
      <c r="G20">
        <v>14</v>
      </c>
      <c r="H20" s="18">
        <f t="shared" si="2"/>
        <v>119</v>
      </c>
      <c r="I20" s="18">
        <f t="shared" si="3"/>
        <v>477.40000000000003</v>
      </c>
      <c r="J20" s="18"/>
      <c r="AA20" s="4">
        <f t="shared" si="5"/>
        <v>4.6666666666666661</v>
      </c>
      <c r="AB20" s="1">
        <v>14</v>
      </c>
      <c r="AC20" s="18">
        <f t="shared" si="4"/>
        <v>119</v>
      </c>
      <c r="AD20" s="18"/>
      <c r="AE20" s="23"/>
    </row>
    <row r="21" spans="6:31">
      <c r="F21" s="4">
        <f t="shared" si="1"/>
        <v>5</v>
      </c>
      <c r="G21">
        <v>15</v>
      </c>
      <c r="H21" s="18">
        <f t="shared" si="2"/>
        <v>127.5</v>
      </c>
      <c r="I21" s="18">
        <f t="shared" si="3"/>
        <v>511.5</v>
      </c>
      <c r="J21" s="18"/>
      <c r="AA21" s="4">
        <f t="shared" si="5"/>
        <v>5</v>
      </c>
      <c r="AB21" s="1">
        <v>15</v>
      </c>
      <c r="AC21" s="18"/>
      <c r="AD21" s="18"/>
      <c r="AE21" s="23"/>
    </row>
    <row r="22" spans="6:31">
      <c r="F22" s="4">
        <f t="shared" si="1"/>
        <v>5.333333333333333</v>
      </c>
      <c r="G22">
        <v>16</v>
      </c>
      <c r="H22" s="18">
        <f t="shared" si="2"/>
        <v>136</v>
      </c>
      <c r="I22" s="18">
        <f t="shared" si="3"/>
        <v>545.6</v>
      </c>
      <c r="J22" s="18"/>
      <c r="AA22" s="4">
        <f t="shared" si="5"/>
        <v>5.333333333333333</v>
      </c>
      <c r="AB22" s="1">
        <v>16</v>
      </c>
      <c r="AC22" s="18"/>
      <c r="AD22" s="18"/>
      <c r="AE22" s="23"/>
    </row>
    <row r="23" spans="6:31">
      <c r="F23" s="4">
        <f t="shared" si="1"/>
        <v>5.6666666666666661</v>
      </c>
      <c r="G23">
        <v>17</v>
      </c>
      <c r="H23" s="18">
        <f t="shared" si="2"/>
        <v>144.5</v>
      </c>
      <c r="I23" s="18">
        <f t="shared" si="3"/>
        <v>579.70000000000005</v>
      </c>
      <c r="J23" s="18"/>
      <c r="N23" s="19" t="s">
        <v>18</v>
      </c>
      <c r="AA23" s="4">
        <f t="shared" si="5"/>
        <v>5.6666666666666661</v>
      </c>
      <c r="AB23" s="1">
        <v>17</v>
      </c>
      <c r="AC23" s="18"/>
      <c r="AD23" s="18"/>
      <c r="AE23" s="23"/>
    </row>
    <row r="24" spans="6:31">
      <c r="F24" s="4">
        <f t="shared" si="1"/>
        <v>6</v>
      </c>
      <c r="G24">
        <v>18</v>
      </c>
      <c r="H24" s="18">
        <f t="shared" si="2"/>
        <v>153</v>
      </c>
      <c r="I24" s="18">
        <f t="shared" si="3"/>
        <v>613.80000000000007</v>
      </c>
      <c r="J24" s="18"/>
      <c r="AA24" s="4">
        <f t="shared" si="5"/>
        <v>6</v>
      </c>
      <c r="AB24" s="1">
        <v>18</v>
      </c>
      <c r="AC24" s="18"/>
      <c r="AD24" s="18"/>
      <c r="AE24" s="23"/>
    </row>
    <row r="25" spans="6:31">
      <c r="F25" s="4">
        <f t="shared" si="1"/>
        <v>6.333333333333333</v>
      </c>
      <c r="G25">
        <v>19</v>
      </c>
      <c r="H25" s="18">
        <f t="shared" si="2"/>
        <v>161.5</v>
      </c>
      <c r="I25" s="18">
        <f t="shared" si="3"/>
        <v>647.9</v>
      </c>
      <c r="J25" s="18"/>
      <c r="AA25" s="4">
        <f t="shared" si="5"/>
        <v>6.333333333333333</v>
      </c>
      <c r="AB25" s="1">
        <v>19</v>
      </c>
      <c r="AC25" s="18"/>
      <c r="AE25" s="23"/>
    </row>
    <row r="26" spans="6:31">
      <c r="F26" s="4">
        <f t="shared" si="1"/>
        <v>6.6666666666666661</v>
      </c>
      <c r="G26">
        <v>20</v>
      </c>
      <c r="H26" s="18">
        <f t="shared" si="2"/>
        <v>170</v>
      </c>
      <c r="I26" s="18">
        <f t="shared" si="3"/>
        <v>682</v>
      </c>
      <c r="J26" s="18"/>
      <c r="AA26" s="4">
        <f t="shared" si="5"/>
        <v>6.6666666666666661</v>
      </c>
      <c r="AB26" s="1">
        <v>20</v>
      </c>
      <c r="AC26" s="18"/>
      <c r="AE26" s="23"/>
    </row>
    <row r="27" spans="6:31">
      <c r="F27" s="4">
        <f t="shared" si="1"/>
        <v>7</v>
      </c>
      <c r="G27">
        <v>21</v>
      </c>
      <c r="H27" s="18">
        <f t="shared" si="2"/>
        <v>178.5</v>
      </c>
      <c r="I27" s="18">
        <f t="shared" si="3"/>
        <v>716.1</v>
      </c>
      <c r="J27" s="18"/>
      <c r="AA27" s="4">
        <f t="shared" si="5"/>
        <v>7</v>
      </c>
      <c r="AB27" s="1">
        <v>21</v>
      </c>
      <c r="AC27" s="18"/>
      <c r="AE27" s="23"/>
    </row>
    <row r="28" spans="6:31">
      <c r="F28" s="4">
        <f t="shared" si="1"/>
        <v>7.333333333333333</v>
      </c>
      <c r="G28">
        <v>22</v>
      </c>
      <c r="H28" s="18">
        <f t="shared" si="2"/>
        <v>187</v>
      </c>
      <c r="I28" s="18">
        <f t="shared" si="3"/>
        <v>750.2</v>
      </c>
      <c r="J28" s="18"/>
      <c r="AA28" s="4">
        <f t="shared" si="5"/>
        <v>7.333333333333333</v>
      </c>
      <c r="AB28" s="1">
        <v>22</v>
      </c>
      <c r="AE28" s="23"/>
    </row>
    <row r="29" spans="6:31">
      <c r="F29" s="4">
        <f t="shared" si="1"/>
        <v>7.6666666666666661</v>
      </c>
      <c r="G29">
        <v>23</v>
      </c>
      <c r="H29" s="18">
        <f t="shared" si="2"/>
        <v>195.5</v>
      </c>
      <c r="I29" s="18">
        <f t="shared" si="3"/>
        <v>784.30000000000007</v>
      </c>
      <c r="J29" s="18"/>
      <c r="N29" t="s">
        <v>19</v>
      </c>
      <c r="AA29" s="4">
        <f t="shared" si="5"/>
        <v>7.6666666666666661</v>
      </c>
      <c r="AB29" s="1">
        <v>23</v>
      </c>
      <c r="AE29" s="23"/>
    </row>
    <row r="30" spans="6:31">
      <c r="F30" s="4">
        <f t="shared" si="1"/>
        <v>8</v>
      </c>
      <c r="G30">
        <v>24</v>
      </c>
      <c r="H30" s="18">
        <f t="shared" si="2"/>
        <v>204</v>
      </c>
      <c r="I30" s="18">
        <f t="shared" si="3"/>
        <v>818.40000000000009</v>
      </c>
      <c r="J30" s="18"/>
      <c r="AA30" s="4">
        <f t="shared" si="5"/>
        <v>8</v>
      </c>
      <c r="AB30" s="1">
        <v>24</v>
      </c>
      <c r="AE30" s="23"/>
    </row>
    <row r="31" spans="6:31">
      <c r="F31" s="4">
        <f t="shared" si="1"/>
        <v>8.3333333333333321</v>
      </c>
      <c r="G31">
        <v>25</v>
      </c>
      <c r="H31" s="18">
        <f t="shared" si="2"/>
        <v>212.5</v>
      </c>
      <c r="I31" s="18">
        <f t="shared" si="3"/>
        <v>852.5</v>
      </c>
      <c r="J31" s="18"/>
      <c r="N31" t="s">
        <v>20</v>
      </c>
      <c r="AA31" s="4">
        <f t="shared" si="5"/>
        <v>8.3333333333333321</v>
      </c>
      <c r="AB31" s="1">
        <v>25</v>
      </c>
      <c r="AE31" s="23"/>
    </row>
    <row r="32" spans="6:31">
      <c r="F32" s="4">
        <f t="shared" si="1"/>
        <v>8.6666666666666661</v>
      </c>
      <c r="G32">
        <v>26</v>
      </c>
      <c r="H32" s="18">
        <f t="shared" si="2"/>
        <v>221</v>
      </c>
      <c r="I32" s="18">
        <f t="shared" si="3"/>
        <v>886.6</v>
      </c>
      <c r="J32" s="18"/>
      <c r="AA32" s="4">
        <f t="shared" si="5"/>
        <v>8.6666666666666661</v>
      </c>
      <c r="AB32" s="1">
        <v>26</v>
      </c>
      <c r="AE32" s="23"/>
    </row>
    <row r="33" spans="6:31">
      <c r="F33" s="4">
        <f t="shared" si="1"/>
        <v>9</v>
      </c>
      <c r="G33">
        <v>27</v>
      </c>
      <c r="H33" s="18">
        <f t="shared" si="2"/>
        <v>229.5</v>
      </c>
      <c r="I33" s="18">
        <f t="shared" si="3"/>
        <v>920.7</v>
      </c>
      <c r="J33" s="18"/>
      <c r="AA33" s="4">
        <f t="shared" si="5"/>
        <v>9</v>
      </c>
      <c r="AB33" s="1">
        <v>27</v>
      </c>
      <c r="AE33" s="23"/>
    </row>
    <row r="34" spans="6:31">
      <c r="F34" s="4">
        <f t="shared" si="1"/>
        <v>9.3333333333333321</v>
      </c>
      <c r="G34">
        <v>28</v>
      </c>
      <c r="H34" s="18">
        <f t="shared" si="2"/>
        <v>238</v>
      </c>
      <c r="I34" s="18">
        <f t="shared" si="3"/>
        <v>954.80000000000007</v>
      </c>
      <c r="J34" s="18"/>
      <c r="T34" s="21" t="s">
        <v>21</v>
      </c>
      <c r="AA34" s="4">
        <f t="shared" si="5"/>
        <v>9.3333333333333321</v>
      </c>
      <c r="AB34" s="1">
        <v>28</v>
      </c>
      <c r="AE34" s="23"/>
    </row>
    <row r="35" spans="6:31">
      <c r="F35" s="4">
        <f t="shared" si="1"/>
        <v>9.6666666666666661</v>
      </c>
      <c r="G35">
        <v>29</v>
      </c>
      <c r="H35" s="18">
        <f t="shared" si="2"/>
        <v>246.5</v>
      </c>
      <c r="I35" s="18">
        <f t="shared" si="3"/>
        <v>988.90000000000009</v>
      </c>
      <c r="J35" s="18"/>
      <c r="T35" s="22" t="s">
        <v>22</v>
      </c>
      <c r="AA35" s="4">
        <f t="shared" si="5"/>
        <v>9.6666666666666661</v>
      </c>
      <c r="AB35" s="1">
        <v>29</v>
      </c>
      <c r="AE35" s="23"/>
    </row>
    <row r="36" spans="6:31">
      <c r="F36" s="4">
        <f t="shared" si="1"/>
        <v>10</v>
      </c>
      <c r="G36">
        <v>30</v>
      </c>
      <c r="H36" s="18">
        <f t="shared" si="2"/>
        <v>255</v>
      </c>
      <c r="I36" s="18">
        <f t="shared" si="3"/>
        <v>1023</v>
      </c>
      <c r="J36" s="18"/>
      <c r="T36" s="21" t="s">
        <v>23</v>
      </c>
      <c r="AA36" s="4">
        <f t="shared" si="5"/>
        <v>10</v>
      </c>
      <c r="AB36" s="1">
        <v>30</v>
      </c>
      <c r="AE36" s="23"/>
    </row>
    <row r="37" spans="6:31">
      <c r="T37" s="22" t="s">
        <v>24</v>
      </c>
    </row>
    <row r="38" spans="6:31">
      <c r="T38" s="21" t="s">
        <v>25</v>
      </c>
    </row>
    <row r="39" spans="6:31">
      <c r="T39" s="21" t="s">
        <v>26</v>
      </c>
    </row>
    <row r="40" spans="6:31">
      <c r="T40" s="22" t="s">
        <v>27</v>
      </c>
    </row>
    <row r="44" spans="6:31">
      <c r="T44">
        <v>1023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Gísli Örn Guðmundsson - VMA</cp:lastModifiedBy>
  <dcterms:created xsi:type="dcterms:W3CDTF">2011-10-25T23:08:11Z</dcterms:created>
  <dcterms:modified xsi:type="dcterms:W3CDTF">2023-11-07T16:37:36Z</dcterms:modified>
</cp:coreProperties>
</file>